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us\Desktop\ODBORNÁ PRÍRUČKA_18.08.2021\"/>
    </mc:Choice>
  </mc:AlternateContent>
  <bookViews>
    <workbookView xWindow="0" yWindow="0" windowWidth="20490" windowHeight="7650"/>
  </bookViews>
  <sheets>
    <sheet name="Výpočty hustô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V6" i="1" l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W5" i="1"/>
  <c r="V5" i="1"/>
  <c r="U6" i="1" l="1"/>
  <c r="U7" i="1"/>
  <c r="U5" i="1"/>
  <c r="U14" i="1" l="1"/>
  <c r="U13" i="1"/>
  <c r="U12" i="1"/>
  <c r="U11" i="1"/>
  <c r="U10" i="1"/>
  <c r="U9" i="1"/>
  <c r="Y7" i="1"/>
  <c r="F6" i="1"/>
  <c r="I6" i="1" s="1"/>
  <c r="F7" i="1"/>
  <c r="F8" i="1"/>
  <c r="I8" i="1" s="1"/>
  <c r="J8" i="1" s="1"/>
  <c r="F9" i="1"/>
  <c r="I9" i="1" s="1"/>
  <c r="J9" i="1" s="1"/>
  <c r="F10" i="1"/>
  <c r="I10" i="1" s="1"/>
  <c r="J10" i="1" s="1"/>
  <c r="F11" i="1"/>
  <c r="I11" i="1" s="1"/>
  <c r="J11" i="1" s="1"/>
  <c r="F12" i="1"/>
  <c r="I12" i="1" s="1"/>
  <c r="J12" i="1" s="1"/>
  <c r="F13" i="1"/>
  <c r="I13" i="1" s="1"/>
  <c r="J13" i="1" s="1"/>
  <c r="F14" i="1"/>
  <c r="I14" i="1" s="1"/>
  <c r="N14" i="1" s="1"/>
  <c r="F5" i="1"/>
  <c r="I5" i="1" s="1"/>
  <c r="N5" i="1" s="1"/>
  <c r="H6" i="1"/>
  <c r="H7" i="1"/>
  <c r="H8" i="1"/>
  <c r="H9" i="1"/>
  <c r="H10" i="1"/>
  <c r="H11" i="1"/>
  <c r="H12" i="1"/>
  <c r="H13" i="1"/>
  <c r="H14" i="1"/>
  <c r="H5" i="1"/>
  <c r="I7" i="1"/>
  <c r="J7" i="1" s="1"/>
  <c r="N13" i="1" l="1"/>
  <c r="K7" i="1"/>
  <c r="L7" i="1" s="1"/>
  <c r="R7" i="1"/>
  <c r="T7" i="1"/>
  <c r="P7" i="1"/>
  <c r="K11" i="1"/>
  <c r="R11" i="1"/>
  <c r="T11" i="1"/>
  <c r="P11" i="1"/>
  <c r="N9" i="1"/>
  <c r="K12" i="1"/>
  <c r="R12" i="1"/>
  <c r="T12" i="1"/>
  <c r="P12" i="1"/>
  <c r="K10" i="1"/>
  <c r="T10" i="1"/>
  <c r="P10" i="1"/>
  <c r="R10" i="1"/>
  <c r="K9" i="1"/>
  <c r="R9" i="1"/>
  <c r="T9" i="1"/>
  <c r="P9" i="1"/>
  <c r="R8" i="1"/>
  <c r="T8" i="1"/>
  <c r="P8" i="1"/>
  <c r="K13" i="1"/>
  <c r="P13" i="1"/>
  <c r="T13" i="1"/>
  <c r="R13" i="1"/>
  <c r="K8" i="1"/>
  <c r="L8" i="1" s="1"/>
  <c r="Q15" i="1"/>
  <c r="S15" i="1"/>
  <c r="J6" i="1"/>
  <c r="N6" i="1"/>
  <c r="N12" i="1"/>
  <c r="N8" i="1"/>
  <c r="N11" i="1"/>
  <c r="N7" i="1"/>
  <c r="N10" i="1"/>
  <c r="J14" i="1"/>
  <c r="F15" i="1"/>
  <c r="I15" i="1"/>
  <c r="J5" i="1"/>
  <c r="K6" i="1" l="1"/>
  <c r="L6" i="1" s="1"/>
  <c r="T6" i="1"/>
  <c r="P6" i="1"/>
  <c r="R6" i="1"/>
  <c r="K14" i="1"/>
  <c r="T14" i="1"/>
  <c r="P14" i="1"/>
  <c r="R14" i="1"/>
  <c r="K5" i="1"/>
  <c r="L5" i="1" s="1"/>
  <c r="T5" i="1"/>
  <c r="P5" i="1"/>
  <c r="R5" i="1"/>
  <c r="U8" i="1"/>
  <c r="U15" i="1" s="1"/>
  <c r="AA8" i="1" s="1"/>
  <c r="O15" i="1"/>
  <c r="K15" i="1"/>
  <c r="J15" i="1"/>
  <c r="Y8" i="1" s="1"/>
  <c r="N15" i="1"/>
  <c r="Z8" i="1" s="1"/>
</calcChain>
</file>

<file path=xl/sharedStrings.xml><?xml version="1.0" encoding="utf-8"?>
<sst xmlns="http://schemas.openxmlformats.org/spreadsheetml/2006/main" count="77" uniqueCount="65">
  <si>
    <t>Poradové číslo</t>
  </si>
  <si>
    <t>Obostavaný priestor celého BD</t>
  </si>
  <si>
    <t>n</t>
  </si>
  <si>
    <t>-</t>
  </si>
  <si>
    <r>
      <t>Počet merných bytov (merný byt 200 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)</t>
    </r>
  </si>
  <si>
    <t xml:space="preserve"> S=</t>
  </si>
  <si>
    <t>Výška budovy</t>
  </si>
  <si>
    <r>
      <t>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 xml:space="preserve"> </t>
    </r>
  </si>
  <si>
    <r>
      <t>km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</si>
  <si>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Názov objektu</t>
  </si>
  <si>
    <t>Aktívne využívaný priestor  (15 až 25 % plocha chodieb, schodísk, spoločných priestorov)</t>
  </si>
  <si>
    <t>BD2 (zateplený)</t>
  </si>
  <si>
    <t>BD1 (nový)</t>
  </si>
  <si>
    <t>BD4 (nezateplený)</t>
  </si>
  <si>
    <t>Reštaurácia (nezateplený)</t>
  </si>
  <si>
    <t>AB (nová budova)</t>
  </si>
  <si>
    <t>Škola (zateplená)</t>
  </si>
  <si>
    <t>Obchod (nezateplený)</t>
  </si>
  <si>
    <t>Športová hala (nová budova)</t>
  </si>
  <si>
    <t>Nemocnica (zateplená)</t>
  </si>
  <si>
    <t>BD3 (zateplný pred 15 rokmi)</t>
  </si>
  <si>
    <t>l</t>
  </si>
  <si>
    <t>b</t>
  </si>
  <si>
    <r>
      <t>Plocha okrsku S</t>
    </r>
    <r>
      <rPr>
        <vertAlign val="subscript"/>
        <sz val="12"/>
        <color theme="1"/>
        <rFont val="Arial Narrow"/>
        <family val="2"/>
        <charset val="238"/>
      </rPr>
      <t>okrsok</t>
    </r>
  </si>
  <si>
    <r>
      <t xml:space="preserve">Plocha na osobu/obsadenosť </t>
    </r>
    <r>
      <rPr>
        <b/>
        <sz val="12"/>
        <color theme="1"/>
        <rFont val="Arial Narrow"/>
        <family val="2"/>
        <charset val="238"/>
      </rPr>
      <t>OBS</t>
    </r>
  </si>
  <si>
    <t>Dĺžka objektu</t>
  </si>
  <si>
    <t>Šírka objektu</t>
  </si>
  <si>
    <t>Konštrukčná výška</t>
  </si>
  <si>
    <t>Zastavaná plocha jedného podlažia</t>
  </si>
  <si>
    <t>Počet podlaží</t>
  </si>
  <si>
    <t>Celková zastavaná plocha vykurovaných podlaží</t>
  </si>
  <si>
    <r>
      <t>k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</si>
  <si>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>A</t>
    </r>
    <r>
      <rPr>
        <i/>
        <vertAlign val="subscript"/>
        <sz val="12"/>
        <color theme="1"/>
        <rFont val="Arial Narrow"/>
        <family val="2"/>
        <charset val="238"/>
      </rPr>
      <t xml:space="preserve">i </t>
    </r>
    <r>
      <rPr>
        <i/>
        <sz val="12"/>
        <color theme="1"/>
        <rFont val="Arial Narrow"/>
        <family val="2"/>
        <charset val="238"/>
      </rPr>
      <t>= l.b</t>
    </r>
  </si>
  <si>
    <r>
      <t>h = n.k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</si>
  <si>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>A</t>
    </r>
    <r>
      <rPr>
        <i/>
        <vertAlign val="subscript"/>
        <sz val="12"/>
        <color theme="1"/>
        <rFont val="Arial Narrow"/>
        <family val="2"/>
        <charset val="238"/>
      </rPr>
      <t xml:space="preserve">b </t>
    </r>
    <r>
      <rPr>
        <i/>
        <sz val="12"/>
        <color theme="1"/>
        <rFont val="Arial Narrow"/>
        <family val="2"/>
        <charset val="238"/>
      </rPr>
      <t>= A</t>
    </r>
    <r>
      <rPr>
        <i/>
        <vertAlign val="subscript"/>
        <sz val="12"/>
        <color theme="1"/>
        <rFont val="Arial Narrow"/>
        <family val="2"/>
        <charset val="238"/>
      </rPr>
      <t>i</t>
    </r>
    <r>
      <rPr>
        <i/>
        <sz val="12"/>
        <color theme="1"/>
        <rFont val="Arial Narrow"/>
        <family val="2"/>
        <charset val="238"/>
      </rPr>
      <t>.n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</si>
  <si>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b </t>
    </r>
    <r>
      <rPr>
        <i/>
        <sz val="12"/>
        <color theme="1"/>
        <rFont val="Arial Narrow"/>
        <family val="2"/>
        <charset val="238"/>
      </rPr>
      <t>= A</t>
    </r>
    <r>
      <rPr>
        <i/>
        <vertAlign val="subscript"/>
        <sz val="12"/>
        <color theme="1"/>
        <rFont val="Arial Narrow"/>
        <family val="2"/>
        <charset val="238"/>
      </rPr>
      <t>b</t>
    </r>
    <r>
      <rPr>
        <i/>
        <sz val="12"/>
        <color theme="1"/>
        <rFont val="Arial Narrow"/>
        <family val="2"/>
        <charset val="238"/>
      </rPr>
      <t>.k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</si>
  <si>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AVP  </t>
    </r>
    <r>
      <rPr>
        <i/>
        <sz val="12"/>
        <color theme="1"/>
        <rFont val="Arial Narrow"/>
        <family val="2"/>
        <charset val="238"/>
      </rPr>
      <t>= 0,8.V</t>
    </r>
    <r>
      <rPr>
        <i/>
        <vertAlign val="subscript"/>
        <sz val="12"/>
        <color theme="1"/>
        <rFont val="Arial Narrow"/>
        <family val="2"/>
        <charset val="238"/>
      </rPr>
      <t>b</t>
    </r>
  </si>
  <si>
    <r>
      <t>n</t>
    </r>
    <r>
      <rPr>
        <i/>
        <vertAlign val="subscript"/>
        <sz val="12"/>
        <color theme="1"/>
        <rFont val="Arial Narrow"/>
        <family val="2"/>
        <charset val="238"/>
      </rPr>
      <t xml:space="preserve">BYT  </t>
    </r>
    <r>
      <rPr>
        <i/>
        <sz val="12"/>
        <color theme="1"/>
        <rFont val="Arial Narrow"/>
        <family val="2"/>
        <charset val="238"/>
      </rPr>
      <t>= V</t>
    </r>
    <r>
      <rPr>
        <i/>
        <vertAlign val="subscript"/>
        <sz val="12"/>
        <color theme="1"/>
        <rFont val="Arial Narrow"/>
        <family val="2"/>
        <charset val="238"/>
      </rPr>
      <t>AVP</t>
    </r>
    <r>
      <rPr>
        <i/>
        <sz val="12"/>
        <color theme="1"/>
        <rFont val="Arial Narrow"/>
        <family val="2"/>
        <charset val="238"/>
      </rPr>
      <t>/200</t>
    </r>
  </si>
  <si>
    <r>
      <t>Počet osôb              n</t>
    </r>
    <r>
      <rPr>
        <vertAlign val="subscript"/>
        <sz val="12"/>
        <color theme="1"/>
        <rFont val="Arial Narrow"/>
        <family val="2"/>
        <charset val="238"/>
      </rPr>
      <t xml:space="preserve">osôb  </t>
    </r>
    <r>
      <rPr>
        <sz val="12"/>
        <color theme="1"/>
        <rFont val="Arial Narrow"/>
        <family val="2"/>
        <charset val="238"/>
      </rPr>
      <t>= A</t>
    </r>
    <r>
      <rPr>
        <vertAlign val="subscript"/>
        <sz val="12"/>
        <color theme="1"/>
        <rFont val="Arial Narrow"/>
        <family val="2"/>
        <charset val="238"/>
      </rPr>
      <t>b</t>
    </r>
    <r>
      <rPr>
        <sz val="12"/>
        <color theme="1"/>
        <rFont val="Arial Narrow"/>
        <family val="2"/>
        <charset val="238"/>
      </rPr>
      <t>/OBS</t>
    </r>
  </si>
  <si>
    <t>(m)</t>
  </si>
  <si>
    <r>
      <t>(m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</si>
  <si>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r>
      <t>(m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)</t>
    </r>
  </si>
  <si>
    <t>(byty)</t>
  </si>
  <si>
    <r>
      <t>(m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/os.)</t>
    </r>
  </si>
  <si>
    <t>(osoby)</t>
  </si>
  <si>
    <t>(W)</t>
  </si>
  <si>
    <r>
      <t>(W/m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)</t>
    </r>
  </si>
  <si>
    <t>(%)</t>
  </si>
  <si>
    <r>
      <t>(m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/km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</si>
  <si>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r>
      <t>(osôb/km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</si>
  <si>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r>
      <t>(MW/km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</si>
  <si>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t xml:space="preserve">Počet obyvateľov alebo osôb podľa                  tab. č. 1 Vyhláška č. 35/2020 Z. z. </t>
  </si>
  <si>
    <r>
      <t xml:space="preserve">Tepelný príkon na vykurovanie   </t>
    </r>
    <r>
      <rPr>
        <b/>
        <i/>
        <sz val="18"/>
        <color theme="1"/>
        <rFont val="Symbol"/>
        <family val="1"/>
        <charset val="2"/>
      </rPr>
      <t>F</t>
    </r>
    <r>
      <rPr>
        <b/>
        <i/>
        <vertAlign val="subscript"/>
        <sz val="18"/>
        <color theme="1"/>
        <rFont val="Arial Narrow"/>
        <family val="2"/>
        <charset val="238"/>
      </rPr>
      <t>HL</t>
    </r>
  </si>
  <si>
    <r>
      <t xml:space="preserve">Tepelný príkon na prípravu TV    </t>
    </r>
    <r>
      <rPr>
        <b/>
        <i/>
        <sz val="18"/>
        <color theme="1"/>
        <rFont val="Symbol"/>
        <family val="1"/>
        <charset val="2"/>
      </rPr>
      <t>F</t>
    </r>
    <r>
      <rPr>
        <b/>
        <i/>
        <vertAlign val="subscript"/>
        <sz val="18"/>
        <color theme="1"/>
        <rFont val="Arial Narrow"/>
        <family val="2"/>
        <charset val="238"/>
      </rPr>
      <t>TV</t>
    </r>
  </si>
  <si>
    <r>
      <t xml:space="preserve">Merná teplená strata na vykurovanie </t>
    </r>
    <r>
      <rPr>
        <i/>
        <sz val="12"/>
        <color theme="1"/>
        <rFont val="Arial Narrow"/>
        <family val="2"/>
        <charset val="238"/>
      </rPr>
      <t>q</t>
    </r>
    <r>
      <rPr>
        <i/>
        <vertAlign val="subscript"/>
        <sz val="12"/>
        <color theme="1"/>
        <rFont val="Arial Narrow"/>
        <family val="2"/>
        <charset val="238"/>
      </rPr>
      <t>VYK</t>
    </r>
  </si>
  <si>
    <r>
      <t xml:space="preserve">Merná teplená strata na prípravu TV  </t>
    </r>
    <r>
      <rPr>
        <i/>
        <sz val="12"/>
        <color theme="1"/>
        <rFont val="Arial Narrow"/>
        <family val="2"/>
        <charset val="238"/>
      </rPr>
      <t>q</t>
    </r>
    <r>
      <rPr>
        <i/>
        <vertAlign val="subscript"/>
        <sz val="12"/>
        <color theme="1"/>
        <rFont val="Arial Narrow"/>
        <family val="2"/>
        <charset val="238"/>
      </rPr>
      <t>TV</t>
    </r>
  </si>
  <si>
    <r>
      <t xml:space="preserve">Tepelný príkon na vetranie    </t>
    </r>
    <r>
      <rPr>
        <b/>
        <i/>
        <sz val="18"/>
        <color theme="1"/>
        <rFont val="Symbol"/>
        <family val="1"/>
        <charset val="2"/>
      </rPr>
      <t>F</t>
    </r>
    <r>
      <rPr>
        <b/>
        <i/>
        <vertAlign val="subscript"/>
        <sz val="18"/>
        <color theme="1"/>
        <rFont val="Arial Narrow"/>
        <family val="2"/>
        <charset val="238"/>
      </rPr>
      <t>V</t>
    </r>
  </si>
  <si>
    <r>
      <t xml:space="preserve">Merná teplená strata na vetranie   </t>
    </r>
    <r>
      <rPr>
        <i/>
        <sz val="12"/>
        <color theme="1"/>
        <rFont val="Arial Narrow"/>
        <family val="2"/>
        <charset val="238"/>
      </rPr>
      <t>q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</si>
  <si>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 xml:space="preserve">Celkový tepelný príkon na vykurovanie, prírpavu TV a vetranie  </t>
    </r>
    <r>
      <rPr>
        <b/>
        <sz val="18"/>
        <color theme="1"/>
        <rFont val="Arial Narrow"/>
        <family val="2"/>
        <charset val="238"/>
      </rPr>
      <t xml:space="preserve"> </t>
    </r>
    <r>
      <rPr>
        <b/>
        <i/>
        <sz val="18"/>
        <color theme="1"/>
        <rFont val="Symbol"/>
        <family val="1"/>
        <charset val="2"/>
      </rPr>
      <t>F</t>
    </r>
    <r>
      <rPr>
        <b/>
        <i/>
        <vertAlign val="subscript"/>
        <sz val="18"/>
        <color theme="1"/>
        <rFont val="Arial Narrow"/>
        <family val="2"/>
        <charset val="238"/>
      </rPr>
      <t>celkom</t>
    </r>
  </si>
  <si>
    <r>
      <t>Tepelná špička I</t>
    </r>
    <r>
      <rPr>
        <b/>
        <i/>
        <sz val="14"/>
        <color theme="1"/>
        <rFont val="Arial Narrow"/>
        <family val="2"/>
        <charset val="238"/>
      </rPr>
      <t xml:space="preserve"> 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I  </t>
    </r>
    <r>
      <rPr>
        <b/>
        <i/>
        <sz val="14"/>
        <color theme="1"/>
        <rFont val="Arial Narrow"/>
        <family val="2"/>
        <charset val="238"/>
      </rPr>
      <t>= 0,8.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HL  </t>
    </r>
    <r>
      <rPr>
        <b/>
        <i/>
        <sz val="14"/>
        <color theme="1"/>
        <rFont val="Arial Narrow"/>
        <family val="2"/>
        <charset val="238"/>
      </rPr>
      <t>+ 1.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TV  </t>
    </r>
    <r>
      <rPr>
        <b/>
        <i/>
        <sz val="14"/>
        <color theme="1"/>
        <rFont val="Arial Narrow"/>
        <family val="2"/>
        <charset val="238"/>
      </rPr>
      <t>+ 0,8.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V</t>
    </r>
  </si>
  <si>
    <r>
      <t xml:space="preserve">Tepelná špička II                                                           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II  </t>
    </r>
    <r>
      <rPr>
        <b/>
        <i/>
        <sz val="14"/>
        <color theme="1"/>
        <rFont val="Arial Narrow"/>
        <family val="2"/>
        <charset val="238"/>
      </rPr>
      <t>= 1.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HL  </t>
    </r>
    <r>
      <rPr>
        <b/>
        <i/>
        <sz val="14"/>
        <color theme="1"/>
        <rFont val="Arial Narrow"/>
        <family val="2"/>
        <charset val="238"/>
      </rPr>
      <t>+ 1.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V</t>
    </r>
  </si>
  <si>
    <r>
      <t xml:space="preserve">PLOŠNÁ HUSTOTA </t>
    </r>
    <r>
      <rPr>
        <b/>
        <i/>
        <sz val="14"/>
        <color theme="1"/>
        <rFont val="Arial Narrow"/>
        <family val="2"/>
        <charset val="238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s</t>
    </r>
  </si>
  <si>
    <r>
      <t xml:space="preserve">PRIESTOROVÁ HUSTOTA </t>
    </r>
    <r>
      <rPr>
        <b/>
        <i/>
        <sz val="14"/>
        <color theme="1"/>
        <rFont val="Arial Narrow"/>
        <family val="2"/>
        <charset val="238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p</t>
    </r>
  </si>
  <si>
    <r>
      <t xml:space="preserve">HUSTOTA OBYVATEĽSTVA </t>
    </r>
    <r>
      <rPr>
        <b/>
        <i/>
        <sz val="14"/>
        <color theme="1"/>
        <rFont val="Arial Narrow"/>
        <family val="2"/>
        <charset val="238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osôb</t>
    </r>
  </si>
  <si>
    <r>
      <t xml:space="preserve">TEPELNÁ HUSTOTA </t>
    </r>
    <r>
      <rPr>
        <b/>
        <i/>
        <sz val="14"/>
        <color theme="1"/>
        <rFont val="Arial Narrow"/>
        <family val="2"/>
        <charset val="238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</si>
</sst>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vertAlign val="superscript"/>
      <sz val="12"/>
      <color theme="1"/>
      <name val="Arial Narrow"/>
      <family val="2"/>
      <charset val="238"/>
    </font>
    <font>
      <vertAlign val="subscript"/>
      <sz val="12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b/>
      <sz val="16"/>
      <color rgb="FFFF0000"/>
      <name val="Arial Narrow"/>
      <family val="2"/>
      <charset val="238"/>
    </font>
    <font>
      <b/>
      <sz val="16"/>
      <color theme="1"/>
      <name val="Symbol"/>
      <family val="1"/>
      <charset val="2"/>
    </font>
    <font>
      <sz val="12"/>
      <color theme="1"/>
      <name val="Arial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vertAlign val="subscript"/>
      <sz val="12"/>
      <color theme="1"/>
      <name val="Arial Narrow"/>
      <family val="2"/>
      <charset val="238"/>
    </font>
    <font>
      <b/>
      <i/>
      <sz val="18"/>
      <color theme="1"/>
      <name val="Symbol"/>
      <family val="1"/>
      <charset val="2"/>
    </font>
    <font>
      <b/>
      <i/>
      <vertAlign val="subscript"/>
      <sz val="18"/>
      <color theme="1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4"/>
      <color theme="1"/>
      <name val="Symbol"/>
      <family val="1"/>
      <charset val="2"/>
    </font>
    <font>
      <b/>
      <i/>
      <vertAlign val="subscript"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4" fillId="0" borderId="0" xfId="0" applyFont="1" applyAlignment="1">
      <alignment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0" fontId="7" fillId="5" borderId="4" xfId="0" applyNumberFormat="1" applyFont="1" applyFill="1" applyBorder="1" applyAlignment="1">
      <alignment horizontal="center" vertical="center" wrapText="1"/>
    </xf>
    <xf numFmtId="10" fontId="7" fillId="5" borderId="7" xfId="0" applyNumberFormat="1" applyFont="1" applyFill="1" applyBorder="1" applyAlignment="1">
      <alignment horizontal="center" vertical="center" wrapText="1"/>
    </xf>
    <xf numFmtId="10" fontId="7" fillId="5" borderId="3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" fontId="7" fillId="5" borderId="7" xfId="0" applyNumberFormat="1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4" fillId="2" borderId="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209549</xdr:colOff>
      <xdr:row>2</xdr:row>
      <xdr:rowOff>382731</xdr:rowOff>
    </xdr:from>
    <xdr:ext cx="1435677" cy="5524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BlokTextu 4"/>
            <xdr:cNvSpPr txBox="1"/>
          </xdr:nvSpPr>
          <xdr:spPr>
            <a:xfrm>
              <a:off x="22965640" y="1612322"/>
              <a:ext cx="1435677" cy="552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</m:e>
                      <m:sub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sub>
                    </m:sSub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</m:e>
                              <m:sub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num>
                      <m:den>
                        <m:sSub>
                          <m:sSubPr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𝑜𝑘𝑟𝑠𝑜𝑘</m:t>
                            </m:r>
                          </m:sub>
                        </m:sSub>
                      </m:den>
                    </m:f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.100</m:t>
                    </m:r>
                  </m:oMath>
                </m:oMathPara>
              </a14:m>
              <a:endParaRPr lang="sk-SK" sz="1400"/>
            </a:p>
          </xdr:txBody>
        </xdr:sp>
      </mc:Choice>
      <mc:Fallback xmlns="">
        <xdr:sp macro="" textlink="">
          <xdr:nvSpPr>
            <xdr:cNvPr id="5" name="BlokTextu 4"/>
            <xdr:cNvSpPr txBox="1"/>
          </xdr:nvSpPr>
          <xdr:spPr>
            <a:xfrm>
              <a:off x="22965640" y="1612322"/>
              <a:ext cx="1435677" cy="552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sk-SK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ℎ_𝑠=(∑_(𝑖=1)^𝑛▒𝐴_𝑖 )/𝑆_𝑜𝑘𝑟𝑠𝑜𝑘 .100</a:t>
              </a:r>
              <a:endParaRPr lang="sk-SK" sz="1400"/>
            </a:p>
          </xdr:txBody>
        </xdr:sp>
      </mc:Fallback>
    </mc:AlternateContent>
    <xdr:clientData/>
  </xdr:oneCellAnchor>
  <xdr:oneCellAnchor>
    <xdr:from>
      <xdr:col>24</xdr:col>
      <xdr:colOff>114300</xdr:colOff>
      <xdr:row>2</xdr:row>
      <xdr:rowOff>382731</xdr:rowOff>
    </xdr:from>
    <xdr:ext cx="1527662" cy="6737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BlokTextu 5"/>
            <xdr:cNvSpPr txBox="1"/>
          </xdr:nvSpPr>
          <xdr:spPr>
            <a:xfrm>
              <a:off x="24602209" y="1612322"/>
              <a:ext cx="1527662" cy="6737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</m:e>
                      <m:sub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</m:t>
                        </m:r>
                      </m:sub>
                    </m:sSub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𝑉</m:t>
                                </m:r>
                              </m:e>
                              <m:sub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𝑏</m:t>
                                </m:r>
                              </m:sub>
                            </m:sSub>
                          </m:e>
                        </m:nary>
                      </m:num>
                      <m:den>
                        <m:sSub>
                          <m:sSubPr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𝑜𝑘𝑟𝑠𝑜𝑘</m:t>
                            </m:r>
                          </m:sub>
                        </m:sSub>
                      </m:den>
                    </m:f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.100</m:t>
                    </m:r>
                  </m:oMath>
                </m:oMathPara>
              </a14:m>
              <a:endParaRPr lang="sk-SK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sk-SK" sz="1400"/>
            </a:p>
          </xdr:txBody>
        </xdr:sp>
      </mc:Choice>
      <mc:Fallback xmlns="">
        <xdr:sp macro="" textlink="">
          <xdr:nvSpPr>
            <xdr:cNvPr id="6" name="BlokTextu 5"/>
            <xdr:cNvSpPr txBox="1"/>
          </xdr:nvSpPr>
          <xdr:spPr>
            <a:xfrm>
              <a:off x="24602209" y="1612322"/>
              <a:ext cx="1527662" cy="6737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sk-SK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ℎ_𝑝=(∑_(𝑖=1)^𝑛▒𝑉_𝑏 )/𝑆_𝑜𝑘𝑟𝑠𝑜𝑘 .100</a:t>
              </a:r>
              <a:endParaRPr lang="sk-SK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sk-SK" sz="1400"/>
            </a:p>
          </xdr:txBody>
        </xdr:sp>
      </mc:Fallback>
    </mc:AlternateContent>
    <xdr:clientData/>
  </xdr:oneCellAnchor>
  <xdr:oneCellAnchor>
    <xdr:from>
      <xdr:col>25</xdr:col>
      <xdr:colOff>1732</xdr:colOff>
      <xdr:row>2</xdr:row>
      <xdr:rowOff>365413</xdr:rowOff>
    </xdr:from>
    <xdr:ext cx="1974580" cy="6737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BlokTextu 6"/>
            <xdr:cNvSpPr txBox="1"/>
          </xdr:nvSpPr>
          <xdr:spPr>
            <a:xfrm>
              <a:off x="26308050" y="1595004"/>
              <a:ext cx="1974580" cy="6737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</m:e>
                      <m:sub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𝑜𝑠</m:t>
                        </m:r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ô</m:t>
                        </m:r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sub>
                    </m:sSub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e>
                              <m:sub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𝑜𝑠</m:t>
                                </m:r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ô</m:t>
                                </m:r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𝑏</m:t>
                                </m:r>
                              </m:sub>
                            </m:sSub>
                          </m:e>
                        </m:nary>
                      </m:num>
                      <m:den>
                        <m:sSub>
                          <m:sSubPr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𝑜𝑘𝑟𝑠𝑜𝑘</m:t>
                            </m:r>
                          </m:sub>
                        </m:sSub>
                      </m:den>
                    </m:f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.100</m:t>
                    </m:r>
                  </m:oMath>
                </m:oMathPara>
              </a14:m>
              <a:endParaRPr lang="sk-SK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sk-SK" sz="1400"/>
            </a:p>
          </xdr:txBody>
        </xdr:sp>
      </mc:Choice>
      <mc:Fallback xmlns="">
        <xdr:sp macro="" textlink="">
          <xdr:nvSpPr>
            <xdr:cNvPr id="7" name="BlokTextu 6"/>
            <xdr:cNvSpPr txBox="1"/>
          </xdr:nvSpPr>
          <xdr:spPr>
            <a:xfrm>
              <a:off x="26308050" y="1595004"/>
              <a:ext cx="1974580" cy="6737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sk-SK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ℎ_𝑜𝑠ô𝑏=(∑_(𝑖=1)^𝑛▒𝑛_𝑜𝑠ô𝑏 )/𝑆_𝑜𝑘𝑟𝑠𝑜𝑘 .100</a:t>
              </a:r>
              <a:endParaRPr lang="sk-SK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sk-SK" sz="1400"/>
            </a:p>
          </xdr:txBody>
        </xdr:sp>
      </mc:Fallback>
    </mc:AlternateContent>
    <xdr:clientData/>
  </xdr:oneCellAnchor>
  <xdr:oneCellAnchor>
    <xdr:from>
      <xdr:col>26</xdr:col>
      <xdr:colOff>240146</xdr:colOff>
      <xdr:row>2</xdr:row>
      <xdr:rowOff>363104</xdr:rowOff>
    </xdr:from>
    <xdr:ext cx="1939826" cy="6737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BlokTextu 7"/>
            <xdr:cNvSpPr txBox="1"/>
          </xdr:nvSpPr>
          <xdr:spPr>
            <a:xfrm>
              <a:off x="32301296" y="1588654"/>
              <a:ext cx="1939826" cy="6737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</m:e>
                      <m:sub>
                        <m: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</m:sub>
                    </m:sSub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sk-SK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  <a:sym typeface="Symbol" panose="05050102010706020507" pitchFamily="18" charset="2"/>
                                  </a:rPr>
                                  <m:t></m:t>
                                </m:r>
                              </m:e>
                              <m:sub>
                                <m:r>
                                  <a:rPr lang="sk-SK" sz="1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𝑐𝑒𝑙𝑘𝑜𝑚</m:t>
                                </m:r>
                              </m:sub>
                            </m:sSub>
                          </m:e>
                        </m:nary>
                      </m:num>
                      <m:den>
                        <m:sSub>
                          <m:sSubPr>
                            <m:ctrlP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sk-SK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𝑜𝑘𝑟𝑠𝑜𝑘</m:t>
                            </m:r>
                          </m:sub>
                        </m:sSub>
                      </m:den>
                    </m:f>
                    <m:r>
                      <a:rPr lang="sk-SK" sz="14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.100</m:t>
                    </m:r>
                  </m:oMath>
                </m:oMathPara>
              </a14:m>
              <a:endParaRPr lang="sk-SK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sk-SK" sz="1400"/>
            </a:p>
          </xdr:txBody>
        </xdr:sp>
      </mc:Choice>
      <mc:Fallback>
        <xdr:sp macro="" textlink="">
          <xdr:nvSpPr>
            <xdr:cNvPr id="8" name="BlokTextu 7"/>
            <xdr:cNvSpPr txBox="1"/>
          </xdr:nvSpPr>
          <xdr:spPr>
            <a:xfrm>
              <a:off x="32301296" y="1588654"/>
              <a:ext cx="1939826" cy="6737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sk-SK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ℎ_𝑡=(∑_(𝑖=1)^𝑛▒</a:t>
              </a:r>
              <a:r>
                <a:rPr lang="sk-SK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  <a:sym typeface="Symbol" panose="05050102010706020507" pitchFamily="18" charset="2"/>
                </a:rPr>
                <a:t>_</a:t>
              </a:r>
              <a:r>
                <a:rPr lang="sk-SK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𝑐𝑒𝑙𝑘𝑜𝑚 )/𝑆_𝑜𝑘𝑟𝑠𝑜𝑘 .100</a:t>
              </a:r>
              <a:endParaRPr lang="sk-SK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sk-SK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"/>
  <sheetViews>
    <sheetView tabSelected="1" topLeftCell="R1" zoomScaleNormal="100" workbookViewId="0">
      <selection activeCell="X1" sqref="X1:AA15"/>
    </sheetView>
  </sheetViews>
  <sheetFormatPr defaultColWidth="9.1796875" defaultRowHeight="15.5" x14ac:dyDescent="0.35"/>
  <cols>
    <col min="1" max="1" width="9.1796875" style="14"/>
    <col min="2" max="2" width="27.54296875" style="14" customWidth="1"/>
    <col min="3" max="4" width="12.26953125" style="14" customWidth="1"/>
    <col min="5" max="5" width="11" style="14" customWidth="1"/>
    <col min="6" max="6" width="14.453125" style="14" customWidth="1"/>
    <col min="7" max="7" width="12.81640625" style="14" customWidth="1"/>
    <col min="8" max="8" width="13.1796875" style="14" customWidth="1"/>
    <col min="9" max="9" width="17.54296875" style="14" customWidth="1"/>
    <col min="10" max="10" width="13.81640625" style="14" customWidth="1"/>
    <col min="11" max="11" width="20.453125" style="14" customWidth="1"/>
    <col min="12" max="13" width="20" style="14" customWidth="1"/>
    <col min="14" max="16" width="18" style="14" customWidth="1"/>
    <col min="17" max="17" width="12.81640625" style="14" customWidth="1"/>
    <col min="18" max="18" width="21" style="14" customWidth="1"/>
    <col min="19" max="19" width="12.54296875" style="14" customWidth="1"/>
    <col min="20" max="23" width="18" style="14" customWidth="1"/>
    <col min="24" max="24" width="26" style="14" customWidth="1"/>
    <col min="25" max="25" width="27.26953125" style="14" customWidth="1"/>
    <col min="26" max="26" width="28.81640625" style="14" customWidth="1"/>
    <col min="27" max="27" width="33.7265625" style="14" customWidth="1"/>
    <col min="28" max="28" width="9.1796875" style="14"/>
    <col min="29" max="29" width="15.54296875" style="14" customWidth="1"/>
    <col min="30" max="16384" width="9.1796875" style="14"/>
  </cols>
  <sheetData>
    <row r="1" spans="1:29" x14ac:dyDescent="0.35">
      <c r="A1" s="8">
        <v>1</v>
      </c>
      <c r="B1" s="8">
        <v>2</v>
      </c>
      <c r="C1" s="8">
        <v>3</v>
      </c>
      <c r="D1" s="8">
        <v>4</v>
      </c>
      <c r="E1" s="8">
        <v>5</v>
      </c>
      <c r="F1" s="8">
        <v>6</v>
      </c>
      <c r="G1" s="8">
        <v>7</v>
      </c>
      <c r="H1" s="8">
        <v>8</v>
      </c>
      <c r="I1" s="8">
        <v>9</v>
      </c>
      <c r="J1" s="8">
        <v>10</v>
      </c>
      <c r="K1" s="8">
        <v>11</v>
      </c>
      <c r="L1" s="8">
        <v>12</v>
      </c>
      <c r="M1" s="45">
        <v>13</v>
      </c>
      <c r="N1" s="46"/>
      <c r="O1" s="8">
        <v>14</v>
      </c>
      <c r="P1" s="8">
        <v>15</v>
      </c>
      <c r="Q1" s="8">
        <v>16</v>
      </c>
      <c r="R1" s="8">
        <v>17</v>
      </c>
      <c r="S1" s="8">
        <v>18</v>
      </c>
      <c r="T1" s="8">
        <v>19</v>
      </c>
      <c r="U1" s="8">
        <v>20</v>
      </c>
      <c r="V1" s="8">
        <v>21</v>
      </c>
      <c r="W1" s="8">
        <v>22</v>
      </c>
      <c r="X1" s="8">
        <v>23</v>
      </c>
      <c r="Y1" s="8">
        <v>24</v>
      </c>
      <c r="Z1" s="8">
        <v>25</v>
      </c>
      <c r="AA1" s="8">
        <v>26</v>
      </c>
    </row>
    <row r="2" spans="1:29" ht="81" customHeight="1" x14ac:dyDescent="0.35">
      <c r="A2" s="44" t="s">
        <v>0</v>
      </c>
      <c r="B2" s="44" t="s">
        <v>9</v>
      </c>
      <c r="C2" s="13" t="s">
        <v>25</v>
      </c>
      <c r="D2" s="13" t="s">
        <v>26</v>
      </c>
      <c r="E2" s="13" t="s">
        <v>27</v>
      </c>
      <c r="F2" s="13" t="s">
        <v>28</v>
      </c>
      <c r="G2" s="13" t="s">
        <v>29</v>
      </c>
      <c r="H2" s="13" t="s">
        <v>6</v>
      </c>
      <c r="I2" s="1" t="s">
        <v>30</v>
      </c>
      <c r="J2" s="1" t="s">
        <v>1</v>
      </c>
      <c r="K2" s="1" t="s">
        <v>10</v>
      </c>
      <c r="L2" s="1" t="s">
        <v>4</v>
      </c>
      <c r="M2" s="47" t="s">
        <v>51</v>
      </c>
      <c r="N2" s="48"/>
      <c r="O2" s="49" t="s">
        <v>52</v>
      </c>
      <c r="P2" s="36" t="s">
        <v>54</v>
      </c>
      <c r="Q2" s="36" t="s">
        <v>53</v>
      </c>
      <c r="R2" s="36" t="s">
        <v>55</v>
      </c>
      <c r="S2" s="36" t="s">
        <v>56</v>
      </c>
      <c r="T2" s="36" t="s">
        <v>57</v>
      </c>
      <c r="U2" s="36" t="s">
        <v>58</v>
      </c>
      <c r="V2" s="38" t="s">
        <v>59</v>
      </c>
      <c r="W2" s="38" t="s">
        <v>60</v>
      </c>
      <c r="X2" s="12" t="s">
        <v>61</v>
      </c>
      <c r="Y2" s="12" t="s">
        <v>62</v>
      </c>
      <c r="Z2" s="12" t="s">
        <v>63</v>
      </c>
      <c r="AA2" s="12" t="s">
        <v>64</v>
      </c>
      <c r="AB2" s="10"/>
    </row>
    <row r="3" spans="1:29" ht="97.5" customHeight="1" x14ac:dyDescent="0.35">
      <c r="A3" s="44"/>
      <c r="B3" s="44"/>
      <c r="C3" s="51" t="s">
        <v>21</v>
      </c>
      <c r="D3" s="51" t="s">
        <v>22</v>
      </c>
      <c r="E3" s="51" t="s">
        <v>31</v>
      </c>
      <c r="F3" s="51" t="s">
        <v>32</v>
      </c>
      <c r="G3" s="51" t="s">
        <v>2</v>
      </c>
      <c r="H3" s="51" t="s">
        <v>33</v>
      </c>
      <c r="I3" s="51" t="s">
        <v>34</v>
      </c>
      <c r="J3" s="51" t="s">
        <v>35</v>
      </c>
      <c r="K3" s="51" t="s">
        <v>36</v>
      </c>
      <c r="L3" s="51" t="s">
        <v>37</v>
      </c>
      <c r="M3" s="1" t="s">
        <v>24</v>
      </c>
      <c r="N3" s="1" t="s">
        <v>38</v>
      </c>
      <c r="O3" s="50"/>
      <c r="P3" s="37"/>
      <c r="Q3" s="37"/>
      <c r="R3" s="37"/>
      <c r="S3" s="37"/>
      <c r="T3" s="37"/>
      <c r="U3" s="37"/>
      <c r="V3" s="38"/>
      <c r="W3" s="38"/>
      <c r="X3" s="15"/>
      <c r="Y3" s="16"/>
      <c r="Z3" s="16"/>
      <c r="AA3" s="16"/>
    </row>
    <row r="4" spans="1:29" ht="18" x14ac:dyDescent="0.35">
      <c r="A4" s="44"/>
      <c r="B4" s="44"/>
      <c r="C4" s="1" t="s">
        <v>39</v>
      </c>
      <c r="D4" s="29" t="s">
        <v>39</v>
      </c>
      <c r="E4" s="29" t="s">
        <v>39</v>
      </c>
      <c r="F4" s="1" t="s">
        <v>40</v>
      </c>
      <c r="G4" s="1" t="s">
        <v>3</v>
      </c>
      <c r="H4" s="1" t="s">
        <v>39</v>
      </c>
      <c r="I4" s="29" t="s">
        <v>40</v>
      </c>
      <c r="J4" s="29" t="s">
        <v>41</v>
      </c>
      <c r="K4" s="29" t="s">
        <v>41</v>
      </c>
      <c r="L4" s="1" t="s">
        <v>42</v>
      </c>
      <c r="M4" s="1" t="s">
        <v>43</v>
      </c>
      <c r="N4" s="1" t="s">
        <v>44</v>
      </c>
      <c r="O4" s="1" t="s">
        <v>45</v>
      </c>
      <c r="P4" s="1" t="s">
        <v>46</v>
      </c>
      <c r="Q4" s="29" t="s">
        <v>45</v>
      </c>
      <c r="R4" s="29" t="s">
        <v>46</v>
      </c>
      <c r="S4" s="29" t="s">
        <v>45</v>
      </c>
      <c r="T4" s="29" t="s">
        <v>46</v>
      </c>
      <c r="U4" s="1" t="s">
        <v>45</v>
      </c>
      <c r="V4" s="29" t="s">
        <v>45</v>
      </c>
      <c r="W4" s="29" t="s">
        <v>45</v>
      </c>
      <c r="X4" s="1" t="s">
        <v>47</v>
      </c>
      <c r="Y4" s="1" t="s">
        <v>48</v>
      </c>
      <c r="Z4" s="1" t="s">
        <v>49</v>
      </c>
      <c r="AA4" s="1" t="s">
        <v>50</v>
      </c>
      <c r="AB4" s="17"/>
      <c r="AC4" s="17"/>
    </row>
    <row r="5" spans="1:29" ht="17.25" customHeight="1" x14ac:dyDescent="0.35">
      <c r="A5" s="3">
        <v>1</v>
      </c>
      <c r="B5" s="4" t="s">
        <v>12</v>
      </c>
      <c r="C5" s="5">
        <f>40</f>
        <v>40</v>
      </c>
      <c r="D5" s="5">
        <v>15</v>
      </c>
      <c r="E5" s="5">
        <v>3</v>
      </c>
      <c r="F5" s="6">
        <f>C5*D5</f>
        <v>600</v>
      </c>
      <c r="G5" s="7">
        <v>8</v>
      </c>
      <c r="H5" s="9">
        <f>E5*G5</f>
        <v>24</v>
      </c>
      <c r="I5" s="6">
        <f t="shared" ref="I5:I14" si="0">G5*F5</f>
        <v>4800</v>
      </c>
      <c r="J5" s="6">
        <f t="shared" ref="J5:J14" si="1">I5*E5</f>
        <v>14400</v>
      </c>
      <c r="K5" s="6">
        <f>0.8*J5</f>
        <v>11520</v>
      </c>
      <c r="L5" s="2">
        <f>K5/200</f>
        <v>57.6</v>
      </c>
      <c r="M5" s="2">
        <v>40</v>
      </c>
      <c r="N5" s="2">
        <f>I5/M5</f>
        <v>120</v>
      </c>
      <c r="O5" s="11">
        <v>100800</v>
      </c>
      <c r="P5" s="2">
        <f>O5/J5</f>
        <v>7</v>
      </c>
      <c r="Q5" s="11">
        <v>115200</v>
      </c>
      <c r="R5" s="2">
        <f>Q5/J5</f>
        <v>8</v>
      </c>
      <c r="S5" s="11"/>
      <c r="T5" s="2">
        <f>S5/J5</f>
        <v>0</v>
      </c>
      <c r="U5" s="2">
        <f t="shared" ref="U5:U14" si="2">O5+Q5+S5</f>
        <v>216000</v>
      </c>
      <c r="V5" s="27">
        <f>0.8*O5+Q5+0.8</f>
        <v>195840.8</v>
      </c>
      <c r="W5" s="2">
        <f>O5+S5</f>
        <v>100800</v>
      </c>
      <c r="X5" s="40" t="s">
        <v>23</v>
      </c>
      <c r="Y5" s="40"/>
      <c r="Z5" s="40"/>
      <c r="AA5" s="40"/>
    </row>
    <row r="6" spans="1:29" ht="18" x14ac:dyDescent="0.35">
      <c r="A6" s="3">
        <v>2</v>
      </c>
      <c r="B6" s="4" t="s">
        <v>11</v>
      </c>
      <c r="C6" s="5">
        <v>50</v>
      </c>
      <c r="D6" s="5">
        <v>15</v>
      </c>
      <c r="E6" s="5">
        <v>3</v>
      </c>
      <c r="F6" s="6">
        <f t="shared" ref="F6:F14" si="3">C6*D6</f>
        <v>750</v>
      </c>
      <c r="G6" s="7">
        <v>8</v>
      </c>
      <c r="H6" s="9">
        <f t="shared" ref="H6:H14" si="4">E6*G6</f>
        <v>24</v>
      </c>
      <c r="I6" s="6">
        <f t="shared" si="0"/>
        <v>6000</v>
      </c>
      <c r="J6" s="6">
        <f t="shared" si="1"/>
        <v>18000</v>
      </c>
      <c r="K6" s="6">
        <f t="shared" ref="K6:K14" si="5">0.8*J6</f>
        <v>14400</v>
      </c>
      <c r="L6" s="2">
        <f t="shared" ref="L6:L8" si="6">K6/200</f>
        <v>72</v>
      </c>
      <c r="M6" s="2">
        <v>40</v>
      </c>
      <c r="N6" s="2">
        <f t="shared" ref="N6:N14" si="7">I6/M6</f>
        <v>150</v>
      </c>
      <c r="O6" s="11">
        <v>180000</v>
      </c>
      <c r="P6" s="2">
        <f t="shared" ref="P6:P14" si="8">O6/J6</f>
        <v>10</v>
      </c>
      <c r="Q6" s="11">
        <v>144000</v>
      </c>
      <c r="R6" s="2">
        <f t="shared" ref="R6:R14" si="9">Q6/J6</f>
        <v>8</v>
      </c>
      <c r="S6" s="11"/>
      <c r="T6" s="2">
        <f t="shared" ref="T6:T14" si="10">S6/J6</f>
        <v>0</v>
      </c>
      <c r="U6" s="2">
        <f t="shared" si="2"/>
        <v>324000</v>
      </c>
      <c r="V6" s="27">
        <f t="shared" ref="V6:V14" si="11">0.8*O6+Q6+0.8</f>
        <v>288000.8</v>
      </c>
      <c r="W6" s="2">
        <f t="shared" ref="W6:W14" si="12">O6+S6</f>
        <v>180000</v>
      </c>
      <c r="X6" s="1" t="s">
        <v>7</v>
      </c>
      <c r="Y6" s="41" t="s">
        <v>8</v>
      </c>
      <c r="Z6" s="42"/>
      <c r="AA6" s="43"/>
    </row>
    <row r="7" spans="1:29" ht="15.75" customHeight="1" x14ac:dyDescent="0.35">
      <c r="A7" s="3">
        <v>3</v>
      </c>
      <c r="B7" s="4" t="s">
        <v>20</v>
      </c>
      <c r="C7" s="5">
        <v>30</v>
      </c>
      <c r="D7" s="5">
        <v>21</v>
      </c>
      <c r="E7" s="5">
        <v>3</v>
      </c>
      <c r="F7" s="6">
        <f t="shared" si="3"/>
        <v>630</v>
      </c>
      <c r="G7" s="7">
        <v>13</v>
      </c>
      <c r="H7" s="9">
        <f t="shared" si="4"/>
        <v>39</v>
      </c>
      <c r="I7" s="6">
        <f t="shared" si="0"/>
        <v>8190</v>
      </c>
      <c r="J7" s="6">
        <f t="shared" si="1"/>
        <v>24570</v>
      </c>
      <c r="K7" s="6">
        <f t="shared" si="5"/>
        <v>19656</v>
      </c>
      <c r="L7" s="2">
        <f t="shared" si="6"/>
        <v>98.28</v>
      </c>
      <c r="M7" s="2">
        <v>40</v>
      </c>
      <c r="N7" s="2">
        <f t="shared" si="7"/>
        <v>204.75</v>
      </c>
      <c r="O7" s="11">
        <v>368500</v>
      </c>
      <c r="P7" s="2">
        <f t="shared" si="8"/>
        <v>14.997964997964997</v>
      </c>
      <c r="Q7" s="11">
        <v>196560</v>
      </c>
      <c r="R7" s="2">
        <f t="shared" si="9"/>
        <v>8</v>
      </c>
      <c r="S7" s="11"/>
      <c r="T7" s="2">
        <f t="shared" si="10"/>
        <v>0</v>
      </c>
      <c r="U7" s="2">
        <f t="shared" si="2"/>
        <v>565060</v>
      </c>
      <c r="V7" s="27">
        <f t="shared" si="11"/>
        <v>491360.8</v>
      </c>
      <c r="W7" s="2">
        <f t="shared" si="12"/>
        <v>368500</v>
      </c>
      <c r="X7" s="18">
        <v>76733</v>
      </c>
      <c r="Y7" s="39">
        <f>X7/1000000</f>
        <v>7.6732999999999996E-2</v>
      </c>
      <c r="Z7" s="39"/>
      <c r="AA7" s="39"/>
    </row>
    <row r="8" spans="1:29" ht="15.75" customHeight="1" x14ac:dyDescent="0.35">
      <c r="A8" s="3">
        <v>4</v>
      </c>
      <c r="B8" s="4" t="s">
        <v>13</v>
      </c>
      <c r="C8" s="5">
        <v>90</v>
      </c>
      <c r="D8" s="5">
        <v>12</v>
      </c>
      <c r="E8" s="5">
        <v>3</v>
      </c>
      <c r="F8" s="6">
        <f t="shared" si="3"/>
        <v>1080</v>
      </c>
      <c r="G8" s="7">
        <v>13</v>
      </c>
      <c r="H8" s="9">
        <f t="shared" si="4"/>
        <v>39</v>
      </c>
      <c r="I8" s="6">
        <f t="shared" si="0"/>
        <v>14040</v>
      </c>
      <c r="J8" s="6">
        <f t="shared" si="1"/>
        <v>42120</v>
      </c>
      <c r="K8" s="6">
        <f t="shared" si="5"/>
        <v>33696</v>
      </c>
      <c r="L8" s="2">
        <f t="shared" si="6"/>
        <v>168.48</v>
      </c>
      <c r="M8" s="2">
        <v>40</v>
      </c>
      <c r="N8" s="2">
        <f t="shared" si="7"/>
        <v>351</v>
      </c>
      <c r="O8" s="11">
        <v>842400</v>
      </c>
      <c r="P8" s="2">
        <f t="shared" si="8"/>
        <v>20</v>
      </c>
      <c r="Q8" s="11">
        <v>336960</v>
      </c>
      <c r="R8" s="2">
        <f t="shared" si="9"/>
        <v>8</v>
      </c>
      <c r="S8" s="11"/>
      <c r="T8" s="2">
        <f t="shared" si="10"/>
        <v>0</v>
      </c>
      <c r="U8" s="2">
        <f t="shared" si="2"/>
        <v>1179360</v>
      </c>
      <c r="V8" s="27">
        <f t="shared" si="11"/>
        <v>1010880.8</v>
      </c>
      <c r="W8" s="2">
        <f t="shared" si="12"/>
        <v>842400</v>
      </c>
      <c r="X8" s="30">
        <v>0.17280000000000001</v>
      </c>
      <c r="Y8" s="33">
        <f>J15/Y7</f>
        <v>3757053.6796423965</v>
      </c>
      <c r="Z8" s="33">
        <f>N15/Y7</f>
        <v>44123.779860034148</v>
      </c>
      <c r="AA8" s="33">
        <f>(U15/1000000)/Y7</f>
        <v>70.473199275409542</v>
      </c>
    </row>
    <row r="9" spans="1:29" ht="15.75" customHeight="1" x14ac:dyDescent="0.35">
      <c r="A9" s="3">
        <v>5</v>
      </c>
      <c r="B9" s="4" t="s">
        <v>14</v>
      </c>
      <c r="C9" s="5">
        <v>50</v>
      </c>
      <c r="D9" s="5">
        <v>20</v>
      </c>
      <c r="E9" s="5">
        <v>3</v>
      </c>
      <c r="F9" s="6">
        <f t="shared" si="3"/>
        <v>1000</v>
      </c>
      <c r="G9" s="7">
        <v>2</v>
      </c>
      <c r="H9" s="9">
        <f t="shared" si="4"/>
        <v>6</v>
      </c>
      <c r="I9" s="6">
        <f t="shared" si="0"/>
        <v>2000</v>
      </c>
      <c r="J9" s="6">
        <f t="shared" si="1"/>
        <v>6000</v>
      </c>
      <c r="K9" s="6">
        <f t="shared" si="5"/>
        <v>4800</v>
      </c>
      <c r="L9" s="2"/>
      <c r="M9" s="2">
        <v>5</v>
      </c>
      <c r="N9" s="2">
        <f t="shared" si="7"/>
        <v>400</v>
      </c>
      <c r="O9" s="11">
        <v>360000</v>
      </c>
      <c r="P9" s="2">
        <f t="shared" si="8"/>
        <v>60</v>
      </c>
      <c r="Q9" s="11">
        <v>168000</v>
      </c>
      <c r="R9" s="2">
        <f t="shared" si="9"/>
        <v>28</v>
      </c>
      <c r="S9" s="11">
        <v>120000</v>
      </c>
      <c r="T9" s="2">
        <f t="shared" si="10"/>
        <v>20</v>
      </c>
      <c r="U9" s="2">
        <f t="shared" si="2"/>
        <v>648000</v>
      </c>
      <c r="V9" s="2">
        <f t="shared" si="11"/>
        <v>456000.8</v>
      </c>
      <c r="W9" s="27">
        <f t="shared" si="12"/>
        <v>480000</v>
      </c>
      <c r="X9" s="31"/>
      <c r="Y9" s="34"/>
      <c r="Z9" s="34"/>
      <c r="AA9" s="34"/>
    </row>
    <row r="10" spans="1:29" ht="15.75" customHeight="1" x14ac:dyDescent="0.35">
      <c r="A10" s="3">
        <v>6</v>
      </c>
      <c r="B10" s="4" t="s">
        <v>15</v>
      </c>
      <c r="C10" s="5">
        <v>60</v>
      </c>
      <c r="D10" s="5">
        <v>20</v>
      </c>
      <c r="E10" s="5">
        <v>3</v>
      </c>
      <c r="F10" s="6">
        <f t="shared" si="3"/>
        <v>1200</v>
      </c>
      <c r="G10" s="7">
        <v>10</v>
      </c>
      <c r="H10" s="9">
        <f t="shared" si="4"/>
        <v>30</v>
      </c>
      <c r="I10" s="6">
        <f t="shared" si="0"/>
        <v>12000</v>
      </c>
      <c r="J10" s="6">
        <f t="shared" si="1"/>
        <v>36000</v>
      </c>
      <c r="K10" s="6">
        <f t="shared" si="5"/>
        <v>28800</v>
      </c>
      <c r="L10" s="2"/>
      <c r="M10" s="2">
        <v>20</v>
      </c>
      <c r="N10" s="2">
        <f t="shared" si="7"/>
        <v>600</v>
      </c>
      <c r="O10" s="11">
        <v>75600</v>
      </c>
      <c r="P10" s="2">
        <f t="shared" si="8"/>
        <v>2.1</v>
      </c>
      <c r="Q10" s="11">
        <v>21600</v>
      </c>
      <c r="R10" s="2">
        <f t="shared" si="9"/>
        <v>0.6</v>
      </c>
      <c r="S10" s="11">
        <v>32400</v>
      </c>
      <c r="T10" s="2">
        <f t="shared" si="10"/>
        <v>0.9</v>
      </c>
      <c r="U10" s="2">
        <f t="shared" si="2"/>
        <v>129600</v>
      </c>
      <c r="V10" s="2">
        <f t="shared" si="11"/>
        <v>82080.800000000003</v>
      </c>
      <c r="W10" s="27">
        <f t="shared" si="12"/>
        <v>108000</v>
      </c>
      <c r="X10" s="31"/>
      <c r="Y10" s="34"/>
      <c r="Z10" s="34"/>
      <c r="AA10" s="34"/>
    </row>
    <row r="11" spans="1:29" ht="15.75" customHeight="1" x14ac:dyDescent="0.35">
      <c r="A11" s="3">
        <v>7</v>
      </c>
      <c r="B11" s="4" t="s">
        <v>16</v>
      </c>
      <c r="C11" s="5">
        <v>80</v>
      </c>
      <c r="D11" s="5">
        <v>30</v>
      </c>
      <c r="E11" s="5">
        <v>3</v>
      </c>
      <c r="F11" s="6">
        <f t="shared" si="3"/>
        <v>2400</v>
      </c>
      <c r="G11" s="7">
        <v>3</v>
      </c>
      <c r="H11" s="9">
        <f t="shared" si="4"/>
        <v>9</v>
      </c>
      <c r="I11" s="6">
        <f t="shared" si="0"/>
        <v>7200</v>
      </c>
      <c r="J11" s="6">
        <f t="shared" si="1"/>
        <v>21600</v>
      </c>
      <c r="K11" s="6">
        <f t="shared" si="5"/>
        <v>17280</v>
      </c>
      <c r="L11" s="2"/>
      <c r="M11" s="2">
        <v>10</v>
      </c>
      <c r="N11" s="2">
        <f t="shared" si="7"/>
        <v>720</v>
      </c>
      <c r="O11" s="11">
        <v>216000</v>
      </c>
      <c r="P11" s="2">
        <f t="shared" si="8"/>
        <v>10</v>
      </c>
      <c r="Q11" s="11">
        <v>64800</v>
      </c>
      <c r="R11" s="2">
        <f t="shared" si="9"/>
        <v>3</v>
      </c>
      <c r="S11" s="11"/>
      <c r="T11" s="2">
        <f t="shared" si="10"/>
        <v>0</v>
      </c>
      <c r="U11" s="2">
        <f t="shared" si="2"/>
        <v>280800</v>
      </c>
      <c r="V11" s="27">
        <f t="shared" si="11"/>
        <v>237600.8</v>
      </c>
      <c r="W11" s="2">
        <f t="shared" si="12"/>
        <v>216000</v>
      </c>
      <c r="X11" s="31"/>
      <c r="Y11" s="34"/>
      <c r="Z11" s="34"/>
      <c r="AA11" s="34"/>
    </row>
    <row r="12" spans="1:29" ht="15.75" customHeight="1" x14ac:dyDescent="0.35">
      <c r="A12" s="3">
        <v>8</v>
      </c>
      <c r="B12" s="4" t="s">
        <v>17</v>
      </c>
      <c r="C12" s="5">
        <v>80</v>
      </c>
      <c r="D12" s="5">
        <v>30</v>
      </c>
      <c r="E12" s="5">
        <v>5</v>
      </c>
      <c r="F12" s="6">
        <f t="shared" si="3"/>
        <v>2400</v>
      </c>
      <c r="G12" s="7">
        <v>5</v>
      </c>
      <c r="H12" s="9">
        <f t="shared" si="4"/>
        <v>25</v>
      </c>
      <c r="I12" s="6">
        <f t="shared" si="0"/>
        <v>12000</v>
      </c>
      <c r="J12" s="6">
        <f t="shared" si="1"/>
        <v>60000</v>
      </c>
      <c r="K12" s="6">
        <f t="shared" si="5"/>
        <v>48000</v>
      </c>
      <c r="L12" s="2"/>
      <c r="M12" s="2">
        <v>100</v>
      </c>
      <c r="N12" s="2">
        <f t="shared" si="7"/>
        <v>120</v>
      </c>
      <c r="O12" s="11">
        <v>648000</v>
      </c>
      <c r="P12" s="2">
        <f t="shared" si="8"/>
        <v>10.8</v>
      </c>
      <c r="Q12" s="11">
        <v>72000</v>
      </c>
      <c r="R12" s="2">
        <f t="shared" si="9"/>
        <v>1.2</v>
      </c>
      <c r="S12" s="11">
        <v>108000</v>
      </c>
      <c r="T12" s="2">
        <f t="shared" si="10"/>
        <v>1.8</v>
      </c>
      <c r="U12" s="2">
        <f t="shared" si="2"/>
        <v>828000</v>
      </c>
      <c r="V12" s="2">
        <f t="shared" si="11"/>
        <v>590400.80000000005</v>
      </c>
      <c r="W12" s="27">
        <f t="shared" si="12"/>
        <v>756000</v>
      </c>
      <c r="X12" s="31"/>
      <c r="Y12" s="34"/>
      <c r="Z12" s="34"/>
      <c r="AA12" s="34"/>
    </row>
    <row r="13" spans="1:29" ht="15.75" customHeight="1" x14ac:dyDescent="0.35">
      <c r="A13" s="3">
        <v>9</v>
      </c>
      <c r="B13" s="4" t="s">
        <v>18</v>
      </c>
      <c r="C13" s="5">
        <v>40</v>
      </c>
      <c r="D13" s="5">
        <v>40</v>
      </c>
      <c r="E13" s="5">
        <v>5</v>
      </c>
      <c r="F13" s="6">
        <f t="shared" si="3"/>
        <v>1600</v>
      </c>
      <c r="G13" s="7">
        <v>1</v>
      </c>
      <c r="H13" s="9">
        <f t="shared" si="4"/>
        <v>5</v>
      </c>
      <c r="I13" s="6">
        <f t="shared" si="0"/>
        <v>1600</v>
      </c>
      <c r="J13" s="6">
        <f t="shared" si="1"/>
        <v>8000</v>
      </c>
      <c r="K13" s="6">
        <f t="shared" si="5"/>
        <v>6400</v>
      </c>
      <c r="L13" s="2"/>
      <c r="M13" s="2">
        <v>20</v>
      </c>
      <c r="N13" s="2">
        <f t="shared" si="7"/>
        <v>80</v>
      </c>
      <c r="O13" s="11">
        <v>56000</v>
      </c>
      <c r="P13" s="2">
        <f t="shared" si="8"/>
        <v>7</v>
      </c>
      <c r="Q13" s="11">
        <v>80000</v>
      </c>
      <c r="R13" s="2">
        <f t="shared" si="9"/>
        <v>10</v>
      </c>
      <c r="S13" s="11">
        <v>64000</v>
      </c>
      <c r="T13" s="2">
        <f t="shared" si="10"/>
        <v>8</v>
      </c>
      <c r="U13" s="2">
        <f t="shared" si="2"/>
        <v>200000</v>
      </c>
      <c r="V13" s="27">
        <f t="shared" si="11"/>
        <v>124800.8</v>
      </c>
      <c r="W13" s="2">
        <f t="shared" si="12"/>
        <v>120000</v>
      </c>
      <c r="X13" s="31"/>
      <c r="Y13" s="34"/>
      <c r="Z13" s="34"/>
      <c r="AA13" s="34"/>
    </row>
    <row r="14" spans="1:29" ht="15.75" customHeight="1" x14ac:dyDescent="0.35">
      <c r="A14" s="3">
        <v>10</v>
      </c>
      <c r="B14" s="4" t="s">
        <v>19</v>
      </c>
      <c r="C14" s="5">
        <v>80</v>
      </c>
      <c r="D14" s="5">
        <v>20</v>
      </c>
      <c r="E14" s="5">
        <v>3</v>
      </c>
      <c r="F14" s="6">
        <f t="shared" si="3"/>
        <v>1600</v>
      </c>
      <c r="G14" s="7">
        <v>12</v>
      </c>
      <c r="H14" s="9">
        <f t="shared" si="4"/>
        <v>36</v>
      </c>
      <c r="I14" s="6">
        <f t="shared" si="0"/>
        <v>19200</v>
      </c>
      <c r="J14" s="6">
        <f t="shared" si="1"/>
        <v>57600</v>
      </c>
      <c r="K14" s="6">
        <f t="shared" si="5"/>
        <v>46080</v>
      </c>
      <c r="L14" s="2"/>
      <c r="M14" s="2">
        <v>30</v>
      </c>
      <c r="N14" s="2">
        <f t="shared" si="7"/>
        <v>640</v>
      </c>
      <c r="O14" s="11">
        <v>345600</v>
      </c>
      <c r="P14" s="2">
        <f t="shared" si="8"/>
        <v>6</v>
      </c>
      <c r="Q14" s="11">
        <v>307200</v>
      </c>
      <c r="R14" s="2">
        <f t="shared" si="9"/>
        <v>5.333333333333333</v>
      </c>
      <c r="S14" s="11">
        <v>384000</v>
      </c>
      <c r="T14" s="2">
        <f t="shared" si="10"/>
        <v>6.666666666666667</v>
      </c>
      <c r="U14" s="2">
        <f t="shared" si="2"/>
        <v>1036800</v>
      </c>
      <c r="V14" s="2">
        <f t="shared" si="11"/>
        <v>583680.80000000005</v>
      </c>
      <c r="W14" s="27">
        <f t="shared" si="12"/>
        <v>729600</v>
      </c>
      <c r="X14" s="31"/>
      <c r="Y14" s="34"/>
      <c r="Z14" s="34"/>
      <c r="AA14" s="34"/>
    </row>
    <row r="15" spans="1:29" ht="18.75" customHeight="1" x14ac:dyDescent="0.35">
      <c r="A15" s="19" t="s">
        <v>5</v>
      </c>
      <c r="B15" s="20"/>
      <c r="C15" s="20"/>
      <c r="D15" s="20"/>
      <c r="E15" s="20"/>
      <c r="F15" s="21">
        <f>F5+F6++F7+F8+F9+F10+F11+F12+F13+F14</f>
        <v>13260</v>
      </c>
      <c r="G15" s="22"/>
      <c r="H15" s="22"/>
      <c r="I15" s="21">
        <f t="shared" ref="I15:N15" si="13">I5+I6++I7+I8+I9+I10+I11+I12+I13+I14</f>
        <v>87030</v>
      </c>
      <c r="J15" s="21">
        <f t="shared" si="13"/>
        <v>288290</v>
      </c>
      <c r="K15" s="21">
        <f t="shared" si="13"/>
        <v>230632</v>
      </c>
      <c r="L15" s="22"/>
      <c r="M15" s="22"/>
      <c r="N15" s="21">
        <f t="shared" si="13"/>
        <v>3385.75</v>
      </c>
      <c r="O15" s="21">
        <f t="shared" ref="O15" si="14">O5+O6++O7+O8+O9+O10+O11+O12+O13+O14</f>
        <v>3192900</v>
      </c>
      <c r="P15" s="23"/>
      <c r="Q15" s="21">
        <f t="shared" ref="Q15" si="15">Q5+Q6++Q7+Q8+Q9+Q10+Q11+Q12+Q13+Q14</f>
        <v>1506320</v>
      </c>
      <c r="R15" s="22"/>
      <c r="S15" s="21">
        <f t="shared" ref="S15" si="16">S5+S6++S7+S8+S9+S10+S11+S12+S13+S14</f>
        <v>708400</v>
      </c>
      <c r="T15" s="22"/>
      <c r="U15" s="24">
        <f t="shared" ref="U15" si="17">U5+U6++U7+U8+U9+U10+U11+U12+U13+U14</f>
        <v>5407620</v>
      </c>
      <c r="V15" s="28"/>
      <c r="W15" s="28"/>
      <c r="X15" s="32"/>
      <c r="Y15" s="35"/>
      <c r="Z15" s="35"/>
      <c r="AA15" s="35"/>
    </row>
    <row r="18" spans="4:13" x14ac:dyDescent="0.35">
      <c r="D18" s="25"/>
    </row>
    <row r="19" spans="4:13" x14ac:dyDescent="0.35">
      <c r="M19" s="26"/>
    </row>
  </sheetData>
  <mergeCells count="20">
    <mergeCell ref="A2:A4"/>
    <mergeCell ref="B2:B4"/>
    <mergeCell ref="M1:N1"/>
    <mergeCell ref="M2:N2"/>
    <mergeCell ref="O2:O3"/>
    <mergeCell ref="X8:X15"/>
    <mergeCell ref="Y8:Y15"/>
    <mergeCell ref="Z8:Z15"/>
    <mergeCell ref="AA8:AA15"/>
    <mergeCell ref="P2:P3"/>
    <mergeCell ref="R2:R3"/>
    <mergeCell ref="Q2:Q3"/>
    <mergeCell ref="S2:S3"/>
    <mergeCell ref="U2:U3"/>
    <mergeCell ref="V2:V3"/>
    <mergeCell ref="W2:W3"/>
    <mergeCell ref="Y7:AA7"/>
    <mergeCell ref="X5:AA5"/>
    <mergeCell ref="Y6:AA6"/>
    <mergeCell ref="T2:T3"/>
  </mergeCells>
  <pageMargins left="0.25" right="0.25" top="0.75" bottom="0.75" header="0.3" footer="0.3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Výpočty hustôt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kalus</dc:creator>
  <cp:lastModifiedBy>kalus</cp:lastModifiedBy>
  <cp:lastPrinted>2020-06-15T11:07:49Z</cp:lastPrinted>
  <dcterms:created xsi:type="dcterms:W3CDTF">2020-02-22T18:34:22Z</dcterms:created>
  <dcterms:modified xsi:type="dcterms:W3CDTF">2021-08-19T12:31:15Z</dcterms:modified>
</cp:coreProperties>
</file>