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lus\Desktop\ODBORNÁ PRÍRUČKA_18.08.2021\"/>
    </mc:Choice>
  </mc:AlternateContent>
  <bookViews>
    <workbookView xWindow="0" yWindow="0" windowWidth="20490" windowHeight="7650"/>
  </bookViews>
  <sheets>
    <sheet name="Výpočet príkonu na TV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W15" i="1" l="1"/>
  <c r="AL58" i="1" l="1"/>
  <c r="AN6" i="1"/>
  <c r="X7" i="1"/>
  <c r="X8" i="1"/>
  <c r="X9" i="1"/>
  <c r="X6" i="1"/>
  <c r="W7" i="1"/>
  <c r="W8" i="1"/>
  <c r="W9" i="1"/>
  <c r="W6" i="1"/>
  <c r="P7" i="1"/>
  <c r="P8" i="1"/>
  <c r="P9" i="1"/>
  <c r="P10" i="1"/>
  <c r="P11" i="1"/>
  <c r="P12" i="1"/>
  <c r="P13" i="1"/>
  <c r="P14" i="1"/>
  <c r="P15" i="1"/>
  <c r="P6" i="1"/>
  <c r="F7" i="1" l="1"/>
  <c r="I7" i="1" s="1"/>
  <c r="F8" i="1"/>
  <c r="F9" i="1"/>
  <c r="I9" i="1" s="1"/>
  <c r="J9" i="1" s="1"/>
  <c r="F10" i="1"/>
  <c r="I10" i="1" s="1"/>
  <c r="J10" i="1" s="1"/>
  <c r="F11" i="1"/>
  <c r="I11" i="1" s="1"/>
  <c r="J11" i="1" s="1"/>
  <c r="F12" i="1"/>
  <c r="I12" i="1" s="1"/>
  <c r="J12" i="1" s="1"/>
  <c r="F13" i="1"/>
  <c r="I13" i="1" s="1"/>
  <c r="J13" i="1" s="1"/>
  <c r="F14" i="1"/>
  <c r="I14" i="1" s="1"/>
  <c r="J14" i="1" s="1"/>
  <c r="F15" i="1"/>
  <c r="I15" i="1" s="1"/>
  <c r="N15" i="1" s="1"/>
  <c r="AT15" i="1" s="1"/>
  <c r="C6" i="1"/>
  <c r="F6" i="1" s="1"/>
  <c r="I6" i="1" s="1"/>
  <c r="N6" i="1" s="1"/>
  <c r="H7" i="1"/>
  <c r="H8" i="1"/>
  <c r="H9" i="1"/>
  <c r="H10" i="1"/>
  <c r="H11" i="1"/>
  <c r="H12" i="1"/>
  <c r="H13" i="1"/>
  <c r="H14" i="1"/>
  <c r="H15" i="1"/>
  <c r="H6" i="1"/>
  <c r="I8" i="1"/>
  <c r="J8" i="1" s="1"/>
  <c r="V6" i="1" l="1"/>
  <c r="U6" i="1"/>
  <c r="AV15" i="1"/>
  <c r="Q15" i="1"/>
  <c r="AU15" i="1" s="1"/>
  <c r="R15" i="1"/>
  <c r="Q6" i="1"/>
  <c r="Y6" i="1" s="1"/>
  <c r="Z6" i="1" s="1"/>
  <c r="R6" i="1"/>
  <c r="N14" i="1"/>
  <c r="AT14" i="1" s="1"/>
  <c r="K8" i="1"/>
  <c r="L8" i="1" s="1"/>
  <c r="AK8" i="1" s="1"/>
  <c r="K12" i="1"/>
  <c r="N10" i="1"/>
  <c r="AT10" i="1" s="1"/>
  <c r="K13" i="1"/>
  <c r="K11" i="1"/>
  <c r="K10" i="1"/>
  <c r="K14" i="1"/>
  <c r="K9" i="1"/>
  <c r="L9" i="1" s="1"/>
  <c r="AK9" i="1" s="1"/>
  <c r="J7" i="1"/>
  <c r="N7" i="1"/>
  <c r="N13" i="1"/>
  <c r="AT13" i="1" s="1"/>
  <c r="N9" i="1"/>
  <c r="N12" i="1"/>
  <c r="AT12" i="1" s="1"/>
  <c r="N8" i="1"/>
  <c r="N11" i="1"/>
  <c r="AT11" i="1" s="1"/>
  <c r="J15" i="1"/>
  <c r="J6" i="1"/>
  <c r="AN9" i="1" l="1"/>
  <c r="AO9" i="1"/>
  <c r="AM9" i="1"/>
  <c r="AF6" i="1"/>
  <c r="AB6" i="1"/>
  <c r="AO8" i="1"/>
  <c r="AN8" i="1"/>
  <c r="AM8" i="1"/>
  <c r="AC6" i="1"/>
  <c r="AE6" i="1" s="1"/>
  <c r="AG6" i="1"/>
  <c r="AI6" i="1" s="1"/>
  <c r="U9" i="1"/>
  <c r="V9" i="1"/>
  <c r="AA9" i="1" s="1"/>
  <c r="U8" i="1"/>
  <c r="V8" i="1"/>
  <c r="AA7" i="1"/>
  <c r="V7" i="1"/>
  <c r="U7" i="1"/>
  <c r="AA6" i="1"/>
  <c r="AV14" i="1"/>
  <c r="AW14" i="1"/>
  <c r="AW11" i="1"/>
  <c r="AV11" i="1"/>
  <c r="AW13" i="1"/>
  <c r="AV13" i="1"/>
  <c r="AW10" i="1"/>
  <c r="AV10" i="1"/>
  <c r="AV12" i="1"/>
  <c r="AW12" i="1"/>
  <c r="Q11" i="1"/>
  <c r="AU11" i="1" s="1"/>
  <c r="R11" i="1"/>
  <c r="Q8" i="1"/>
  <c r="Y8" i="1" s="1"/>
  <c r="Z8" i="1" s="1"/>
  <c r="R8" i="1"/>
  <c r="Q7" i="1"/>
  <c r="Y7" i="1" s="1"/>
  <c r="Z7" i="1" s="1"/>
  <c r="R7" i="1"/>
  <c r="Q13" i="1"/>
  <c r="AU13" i="1" s="1"/>
  <c r="R13" i="1"/>
  <c r="Q12" i="1"/>
  <c r="AU12" i="1" s="1"/>
  <c r="R12" i="1"/>
  <c r="Q10" i="1"/>
  <c r="AU10" i="1" s="1"/>
  <c r="R10" i="1"/>
  <c r="Q9" i="1"/>
  <c r="Y9" i="1" s="1"/>
  <c r="Z9" i="1" s="1"/>
  <c r="R9" i="1"/>
  <c r="Q14" i="1"/>
  <c r="AU14" i="1" s="1"/>
  <c r="R14" i="1"/>
  <c r="K7" i="1"/>
  <c r="L7" i="1" s="1"/>
  <c r="AK7" i="1" s="1"/>
  <c r="K15" i="1"/>
  <c r="K6" i="1"/>
  <c r="L6" i="1" s="1"/>
  <c r="AK6" i="1" s="1"/>
  <c r="S10" i="1" l="1"/>
  <c r="AC8" i="1"/>
  <c r="AG8" i="1"/>
  <c r="AD6" i="1"/>
  <c r="AP9" i="1"/>
  <c r="AQ9" i="1" s="1"/>
  <c r="AM7" i="1"/>
  <c r="AN7" i="1"/>
  <c r="AP7" i="1" s="1"/>
  <c r="AQ7" i="1" s="1"/>
  <c r="AO7" i="1"/>
  <c r="AC9" i="1"/>
  <c r="AG9" i="1"/>
  <c r="AP6" i="1"/>
  <c r="AQ6" i="1" s="1"/>
  <c r="AM6" i="1"/>
  <c r="AO6" i="1"/>
  <c r="AP8" i="1"/>
  <c r="AQ8" i="1" s="1"/>
  <c r="AH6" i="1"/>
  <c r="AG7" i="1"/>
  <c r="AI7" i="1" s="1"/>
  <c r="AC7" i="1"/>
  <c r="AJ6" i="1"/>
  <c r="AF9" i="1"/>
  <c r="AH9" i="1" s="1"/>
  <c r="AB9" i="1"/>
  <c r="AF8" i="1"/>
  <c r="AH8" i="1" s="1"/>
  <c r="AB8" i="1"/>
  <c r="AD8" i="1" s="1"/>
  <c r="AB7" i="1"/>
  <c r="AD7" i="1" s="1"/>
  <c r="AF7" i="1"/>
  <c r="AI9" i="1" l="1"/>
  <c r="AI8" i="1"/>
  <c r="AE9" i="1"/>
  <c r="AE8" i="1"/>
  <c r="AH7" i="1"/>
  <c r="AJ9" i="1"/>
  <c r="AD9" i="1"/>
  <c r="AE7" i="1"/>
  <c r="AA8" i="1"/>
  <c r="AJ7" i="1"/>
  <c r="AJ8" i="1"/>
</calcChain>
</file>

<file path=xl/sharedStrings.xml><?xml version="1.0" encoding="utf-8"?>
<sst xmlns="http://schemas.openxmlformats.org/spreadsheetml/2006/main" count="139" uniqueCount="107">
  <si>
    <t>Poradové číslo</t>
  </si>
  <si>
    <t>Obostavaný priestor celého BD</t>
  </si>
  <si>
    <t>n</t>
  </si>
  <si>
    <t>m</t>
  </si>
  <si>
    <t>-</t>
  </si>
  <si>
    <r>
      <t>Počet merných bytov (merný byt 200 m</t>
    </r>
    <r>
      <rPr>
        <vertAlign val="superscript"/>
        <sz val="12"/>
        <color theme="1"/>
        <rFont val="Arial Narrow"/>
        <family val="2"/>
        <charset val="238"/>
      </rPr>
      <t>3</t>
    </r>
    <r>
      <rPr>
        <sz val="12"/>
        <color theme="1"/>
        <rFont val="Arial Narrow"/>
        <family val="2"/>
        <charset val="238"/>
      </rPr>
      <t>)</t>
    </r>
  </si>
  <si>
    <t>Výška budovy</t>
  </si>
  <si>
    <t>Názov objektu</t>
  </si>
  <si>
    <t>BD2 (zateplený)</t>
  </si>
  <si>
    <t>BD1 (nový)</t>
  </si>
  <si>
    <t>BD4 (nezateplený)</t>
  </si>
  <si>
    <t>Reštaurácia (nezateplený)</t>
  </si>
  <si>
    <t>AB (nová budova)</t>
  </si>
  <si>
    <t>Škola (zateplená)</t>
  </si>
  <si>
    <t>Obchod (nezateplený)</t>
  </si>
  <si>
    <t>Športová hala (nová budova)</t>
  </si>
  <si>
    <t>Nemocnica (zateplená)</t>
  </si>
  <si>
    <t>BD3 (zateplný pred 15 rokmi)</t>
  </si>
  <si>
    <t>l</t>
  </si>
  <si>
    <t>b</t>
  </si>
  <si>
    <t>Bytové domy</t>
  </si>
  <si>
    <t>Smerný tepelný príkon na osobu/obyvateľa</t>
  </si>
  <si>
    <t>kW/osoba</t>
  </si>
  <si>
    <t>Denná potreba tepla na prípravu TV  podľa kategórie budovy</t>
  </si>
  <si>
    <t>Počet bytov</t>
  </si>
  <si>
    <t>Percentuálne zníženie príkonu na TV kombinovaným ohrevom voči prietokovému ohrevu</t>
  </si>
  <si>
    <t>Percentuálne zníženie príkonu príkonu pri novom výpočte</t>
  </si>
  <si>
    <t>Predpokladaný denný objem TV pri zásobníkovom a kombinovanom ohreve na všetkých obyvateľov / osoby volíme podľa kategórie budovy a využitia TV</t>
  </si>
  <si>
    <r>
      <t xml:space="preserve">Tepelný príkon na prípravu TV </t>
    </r>
    <r>
      <rPr>
        <b/>
        <u/>
        <sz val="12"/>
        <color theme="1"/>
        <rFont val="Arial Narrow"/>
        <family val="2"/>
        <charset val="238"/>
      </rPr>
      <t xml:space="preserve">zásobníkovým ohrevom </t>
    </r>
    <r>
      <rPr>
        <sz val="12"/>
        <color theme="1"/>
        <rFont val="Arial Narrow"/>
        <family val="2"/>
        <charset val="238"/>
      </rPr>
      <t xml:space="preserve">(dlźka ohrevu 2 až 4 hodiny) </t>
    </r>
    <r>
      <rPr>
        <b/>
        <sz val="18"/>
        <color theme="1"/>
        <rFont val="Symbol"/>
        <family val="1"/>
        <charset val="2"/>
      </rPr>
      <t/>
    </r>
  </si>
  <si>
    <r>
      <t xml:space="preserve">súčiniteľ súčasnosti </t>
    </r>
    <r>
      <rPr>
        <b/>
        <sz val="18"/>
        <color theme="1"/>
        <rFont val="Symbol"/>
        <family val="1"/>
        <charset val="2"/>
      </rPr>
      <t>e</t>
    </r>
  </si>
  <si>
    <t>Obr.2 Stanovenie súčiniteľa súčasnosti (Podklad Ing. Danko)</t>
  </si>
  <si>
    <t>Obr.1 Stanovenie súčiniteľa súčasnosti (Podklad HERZ)</t>
  </si>
  <si>
    <t>Kategória budovy</t>
  </si>
  <si>
    <t>Reštaurácia (0,37 až 1,15)</t>
  </si>
  <si>
    <t>AB (0,48 až 0,78)</t>
  </si>
  <si>
    <t>Škola (0,18 až 0,57)</t>
  </si>
  <si>
    <t>Obchod (0,13 až 0,40)</t>
  </si>
  <si>
    <t>Športová hala (0,32 až 1,03)</t>
  </si>
  <si>
    <t>Nemocnica (1,71 až 5,38)</t>
  </si>
  <si>
    <r>
      <t>k</t>
    </r>
    <r>
      <rPr>
        <i/>
        <vertAlign val="subscript"/>
        <sz val="12"/>
        <color theme="1"/>
        <rFont val="Arial Narrow"/>
        <family val="2"/>
        <charset val="238"/>
      </rPr>
      <t>v</t>
    </r>
  </si>
  <si>
    <r>
      <t>A</t>
    </r>
    <r>
      <rPr>
        <i/>
        <vertAlign val="subscript"/>
        <sz val="12"/>
        <color theme="1"/>
        <rFont val="Arial Narrow"/>
        <family val="2"/>
        <charset val="238"/>
      </rPr>
      <t xml:space="preserve">i </t>
    </r>
    <r>
      <rPr>
        <i/>
        <sz val="12"/>
        <color theme="1"/>
        <rFont val="Arial Narrow"/>
        <family val="2"/>
        <charset val="238"/>
      </rPr>
      <t>= l*b</t>
    </r>
  </si>
  <si>
    <r>
      <t>h = n*k</t>
    </r>
    <r>
      <rPr>
        <i/>
        <vertAlign val="subscript"/>
        <sz val="12"/>
        <color theme="1"/>
        <rFont val="Arial Narrow"/>
        <family val="2"/>
        <charset val="238"/>
      </rPr>
      <t>v</t>
    </r>
  </si>
  <si>
    <r>
      <t>A</t>
    </r>
    <r>
      <rPr>
        <i/>
        <vertAlign val="subscript"/>
        <sz val="12"/>
        <color theme="1"/>
        <rFont val="Arial Narrow"/>
        <family val="2"/>
        <charset val="238"/>
      </rPr>
      <t xml:space="preserve">b </t>
    </r>
    <r>
      <rPr>
        <i/>
        <sz val="12"/>
        <color theme="1"/>
        <rFont val="Arial Narrow"/>
        <family val="2"/>
        <charset val="238"/>
      </rPr>
      <t>= A</t>
    </r>
    <r>
      <rPr>
        <i/>
        <vertAlign val="subscript"/>
        <sz val="12"/>
        <color theme="1"/>
        <rFont val="Arial Narrow"/>
        <family val="2"/>
        <charset val="238"/>
      </rPr>
      <t>i</t>
    </r>
    <r>
      <rPr>
        <i/>
        <sz val="12"/>
        <color theme="1"/>
        <rFont val="Arial Narrow"/>
        <family val="2"/>
        <charset val="238"/>
      </rPr>
      <t>*n</t>
    </r>
  </si>
  <si>
    <r>
      <t>V</t>
    </r>
    <r>
      <rPr>
        <i/>
        <vertAlign val="subscript"/>
        <sz val="12"/>
        <color theme="1"/>
        <rFont val="Arial Narrow"/>
        <family val="2"/>
        <charset val="238"/>
      </rPr>
      <t xml:space="preserve">b </t>
    </r>
    <r>
      <rPr>
        <i/>
        <sz val="12"/>
        <color theme="1"/>
        <rFont val="Arial Narrow"/>
        <family val="2"/>
        <charset val="238"/>
      </rPr>
      <t>= A</t>
    </r>
    <r>
      <rPr>
        <i/>
        <vertAlign val="subscript"/>
        <sz val="12"/>
        <color theme="1"/>
        <rFont val="Arial Narrow"/>
        <family val="2"/>
        <charset val="238"/>
      </rPr>
      <t>b</t>
    </r>
    <r>
      <rPr>
        <i/>
        <sz val="12"/>
        <color theme="1"/>
        <rFont val="Arial Narrow"/>
        <family val="2"/>
        <charset val="238"/>
      </rPr>
      <t>*k</t>
    </r>
    <r>
      <rPr>
        <i/>
        <vertAlign val="subscript"/>
        <sz val="12"/>
        <color theme="1"/>
        <rFont val="Arial Narrow"/>
        <family val="2"/>
        <charset val="238"/>
      </rPr>
      <t>v</t>
    </r>
  </si>
  <si>
    <r>
      <t>V</t>
    </r>
    <r>
      <rPr>
        <i/>
        <vertAlign val="subscript"/>
        <sz val="12"/>
        <color theme="1"/>
        <rFont val="Arial Narrow"/>
        <family val="2"/>
        <charset val="238"/>
      </rPr>
      <t>AVP</t>
    </r>
    <r>
      <rPr>
        <i/>
        <sz val="12"/>
        <color theme="1"/>
        <rFont val="Arial Narrow"/>
        <family val="2"/>
        <charset val="238"/>
      </rPr>
      <t>=0,8*V</t>
    </r>
    <r>
      <rPr>
        <i/>
        <vertAlign val="subscript"/>
        <sz val="12"/>
        <color theme="1"/>
        <rFont val="Arial Narrow"/>
        <family val="2"/>
        <charset val="238"/>
      </rPr>
      <t>b</t>
    </r>
  </si>
  <si>
    <r>
      <t>n</t>
    </r>
    <r>
      <rPr>
        <i/>
        <vertAlign val="subscript"/>
        <sz val="12"/>
        <color theme="1"/>
        <rFont val="Arial Narrow"/>
        <family val="2"/>
        <charset val="238"/>
      </rPr>
      <t>BYT</t>
    </r>
    <r>
      <rPr>
        <i/>
        <sz val="12"/>
        <color theme="1"/>
        <rFont val="Arial Narrow"/>
        <family val="2"/>
        <charset val="238"/>
      </rPr>
      <t>=V</t>
    </r>
    <r>
      <rPr>
        <i/>
        <vertAlign val="subscript"/>
        <sz val="12"/>
        <color theme="1"/>
        <rFont val="Arial Narrow"/>
        <family val="2"/>
        <charset val="238"/>
      </rPr>
      <t>AVP</t>
    </r>
    <r>
      <rPr>
        <i/>
        <sz val="12"/>
        <color theme="1"/>
        <rFont val="Arial Narrow"/>
        <family val="2"/>
        <charset val="238"/>
      </rPr>
      <t>/200</t>
    </r>
  </si>
  <si>
    <t>Dĺžka objektu</t>
  </si>
  <si>
    <t>Šírka objektu</t>
  </si>
  <si>
    <t>Konštrukčná výška</t>
  </si>
  <si>
    <t>Zastavaná plocha jedného podlažia</t>
  </si>
  <si>
    <t>Počet podlaží</t>
  </si>
  <si>
    <t>Celková zastavaná plocha vykurovaných podlaží</t>
  </si>
  <si>
    <t>Aktívne využívaný priestor  (15 až 25  % plocha chodieb, schodísk, spoločných priestorov)</t>
  </si>
  <si>
    <t xml:space="preserve">Počet obyvateľov alebo osôb podľa                  tab. č. 1 Vyhláška č. 35/2020 Z. z. </t>
  </si>
  <si>
    <t>(m)</t>
  </si>
  <si>
    <r>
      <t>(m</t>
    </r>
    <r>
      <rPr>
        <vertAlign val="superscript"/>
        <sz val="12"/>
        <color theme="1"/>
        <rFont val="Arial Narrow"/>
        <family val="2"/>
        <charset val="238"/>
      </rPr>
      <t>2</t>
    </r>
    <r>
      <rPr>
        <sz val="12"/>
        <color theme="1"/>
        <rFont val="Arial Narrow"/>
        <family val="2"/>
        <charset val="238"/>
      </rPr>
      <t>)</t>
    </r>
  </si>
  <si>
    <r>
      <t>(m</t>
    </r>
    <r>
      <rPr>
        <vertAlign val="superscript"/>
        <sz val="12"/>
        <color theme="1"/>
        <rFont val="Arial Narrow"/>
        <family val="2"/>
        <charset val="238"/>
      </rPr>
      <t>3</t>
    </r>
    <r>
      <rPr>
        <sz val="12"/>
        <color theme="1"/>
        <rFont val="Arial Narrow"/>
        <family val="2"/>
        <charset val="238"/>
      </rPr>
      <t>)</t>
    </r>
  </si>
  <si>
    <t>(byty)</t>
  </si>
  <si>
    <r>
      <t>(m</t>
    </r>
    <r>
      <rPr>
        <vertAlign val="superscript"/>
        <sz val="12"/>
        <color theme="1"/>
        <rFont val="Arial Narrow"/>
        <family val="2"/>
        <charset val="238"/>
      </rPr>
      <t>2</t>
    </r>
    <r>
      <rPr>
        <sz val="12"/>
        <color theme="1"/>
        <rFont val="Arial Narrow"/>
        <family val="2"/>
        <charset val="238"/>
      </rPr>
      <t>/os.)</t>
    </r>
  </si>
  <si>
    <t>(osoby)</t>
  </si>
  <si>
    <r>
      <t xml:space="preserve">Počet osôb </t>
    </r>
    <r>
      <rPr>
        <i/>
        <sz val="12"/>
        <color theme="1"/>
        <rFont val="Arial Narrow"/>
        <family val="2"/>
        <charset val="238"/>
      </rPr>
      <t>n</t>
    </r>
    <r>
      <rPr>
        <i/>
        <vertAlign val="subscript"/>
        <sz val="12"/>
        <color theme="1"/>
        <rFont val="Arial Narrow"/>
        <family val="2"/>
        <charset val="238"/>
      </rPr>
      <t xml:space="preserve">osôb  </t>
    </r>
    <r>
      <rPr>
        <i/>
        <sz val="12"/>
        <color theme="1"/>
        <rFont val="Arial Narrow"/>
        <family val="2"/>
        <charset val="238"/>
      </rPr>
      <t>= A</t>
    </r>
    <r>
      <rPr>
        <i/>
        <vertAlign val="subscript"/>
        <sz val="12"/>
        <color theme="1"/>
        <rFont val="Arial Narrow"/>
        <family val="2"/>
        <charset val="238"/>
      </rPr>
      <t>b</t>
    </r>
    <r>
      <rPr>
        <i/>
        <sz val="12"/>
        <color theme="1"/>
        <rFont val="Arial Narrow"/>
        <family val="2"/>
        <charset val="238"/>
      </rPr>
      <t>/OBS</t>
    </r>
  </si>
  <si>
    <r>
      <t xml:space="preserve">Plocha na osobu/obsadenosť </t>
    </r>
    <r>
      <rPr>
        <b/>
        <i/>
        <sz val="14"/>
        <color theme="1"/>
        <rFont val="Arial Narrow"/>
        <family val="2"/>
        <charset val="238"/>
      </rPr>
      <t>OBS</t>
    </r>
  </si>
  <si>
    <r>
      <t>Predpokladaný denný objem TV na osobu pri zásobníkovom ohreve</t>
    </r>
    <r>
      <rPr>
        <b/>
        <sz val="16"/>
        <color theme="1"/>
        <rFont val="Arial Narrow"/>
        <family val="2"/>
        <charset val="238"/>
      </rPr>
      <t xml:space="preserve"> </t>
    </r>
    <r>
      <rPr>
        <b/>
        <i/>
        <sz val="16"/>
        <color theme="1"/>
        <rFont val="Arial Narrow"/>
        <family val="2"/>
        <charset val="238"/>
      </rPr>
      <t>DO</t>
    </r>
    <r>
      <rPr>
        <b/>
        <i/>
        <vertAlign val="subscript"/>
        <sz val="16"/>
        <color theme="1"/>
        <rFont val="Arial Narrow"/>
        <family val="2"/>
        <charset val="238"/>
      </rPr>
      <t>TV-ZO-osoba</t>
    </r>
  </si>
  <si>
    <r>
      <t xml:space="preserve">Predpokladaný denný objem TV na osobu pri kombinovanom ohreve (prietokový ohrev s akumulačným zásobníkom) - uvažujeme so zaradením akumulačného zásobníka s 25% potrebou objemu na jednu osobu  </t>
    </r>
    <r>
      <rPr>
        <b/>
        <i/>
        <sz val="16"/>
        <color theme="1"/>
        <rFont val="Arial Narrow"/>
        <family val="2"/>
        <charset val="238"/>
      </rPr>
      <t>DO</t>
    </r>
    <r>
      <rPr>
        <b/>
        <i/>
        <vertAlign val="subscript"/>
        <sz val="16"/>
        <color theme="1"/>
        <rFont val="Arial Narrow"/>
        <family val="2"/>
        <charset val="238"/>
      </rPr>
      <t>TV-KO-osoba</t>
    </r>
  </si>
  <si>
    <t>(l/osoba)</t>
  </si>
  <si>
    <t>(l/deň)</t>
  </si>
  <si>
    <t>(l)</t>
  </si>
  <si>
    <t>(kW)</t>
  </si>
  <si>
    <t>(%)</t>
  </si>
  <si>
    <t>(kWh/(os.deň))</t>
  </si>
  <si>
    <t>(kWh/deň)</t>
  </si>
  <si>
    <r>
      <t>q</t>
    </r>
    <r>
      <rPr>
        <b/>
        <i/>
        <vertAlign val="subscript"/>
        <sz val="12"/>
        <color theme="1"/>
        <rFont val="Arial Narrow"/>
        <family val="2"/>
        <charset val="238"/>
      </rPr>
      <t xml:space="preserve">d  </t>
    </r>
    <r>
      <rPr>
        <b/>
        <i/>
        <sz val="12"/>
        <color theme="1"/>
        <rFont val="Arial Narrow"/>
        <family val="2"/>
        <charset val="238"/>
      </rPr>
      <t>= q.n</t>
    </r>
    <r>
      <rPr>
        <b/>
        <i/>
        <vertAlign val="subscript"/>
        <sz val="12"/>
        <color theme="1"/>
        <rFont val="Arial Narrow"/>
        <family val="2"/>
        <charset val="238"/>
      </rPr>
      <t>osôb</t>
    </r>
  </si>
  <si>
    <r>
      <t>Q</t>
    </r>
    <r>
      <rPr>
        <b/>
        <i/>
        <vertAlign val="subscript"/>
        <sz val="12"/>
        <color theme="1"/>
        <rFont val="Arial Narrow"/>
        <family val="2"/>
        <charset val="238"/>
      </rPr>
      <t xml:space="preserve">TV-ZO  </t>
    </r>
    <r>
      <rPr>
        <b/>
        <i/>
        <sz val="12"/>
        <color theme="1"/>
        <rFont val="Arial Narrow"/>
        <family val="2"/>
        <charset val="238"/>
      </rPr>
      <t>= V</t>
    </r>
    <r>
      <rPr>
        <b/>
        <i/>
        <vertAlign val="subscript"/>
        <sz val="12"/>
        <color theme="1"/>
        <rFont val="Arial Narrow"/>
        <family val="2"/>
        <charset val="238"/>
      </rPr>
      <t>zásobník</t>
    </r>
    <r>
      <rPr>
        <b/>
        <i/>
        <sz val="12"/>
        <color theme="1"/>
        <rFont val="Arial Narrow"/>
        <family val="2"/>
        <charset val="238"/>
      </rPr>
      <t>.(</t>
    </r>
    <r>
      <rPr>
        <b/>
        <i/>
        <sz val="12"/>
        <color theme="1"/>
        <rFont val="Symbol"/>
        <family val="1"/>
        <charset val="2"/>
      </rPr>
      <t>q</t>
    </r>
    <r>
      <rPr>
        <b/>
        <i/>
        <vertAlign val="subscript"/>
        <sz val="12"/>
        <color theme="1"/>
        <rFont val="Arial Narrow"/>
        <family val="2"/>
        <charset val="238"/>
      </rPr>
      <t>TV</t>
    </r>
    <r>
      <rPr>
        <b/>
        <i/>
        <sz val="12"/>
        <color theme="1"/>
        <rFont val="Arial Narrow"/>
        <family val="2"/>
        <charset val="238"/>
      </rPr>
      <t>-</t>
    </r>
    <r>
      <rPr>
        <b/>
        <i/>
        <sz val="12"/>
        <color theme="1"/>
        <rFont val="Symbol"/>
        <family val="1"/>
        <charset val="2"/>
      </rPr>
      <t>q</t>
    </r>
    <r>
      <rPr>
        <b/>
        <i/>
        <vertAlign val="subscript"/>
        <sz val="12"/>
        <color theme="1"/>
        <rFont val="Arial Narrow"/>
        <family val="2"/>
        <charset val="238"/>
      </rPr>
      <t>SV</t>
    </r>
    <r>
      <rPr>
        <b/>
        <i/>
        <sz val="12"/>
        <color theme="1"/>
        <rFont val="Arial Narrow"/>
        <family val="2"/>
        <charset val="238"/>
      </rPr>
      <t xml:space="preserve">)/(860*z)       </t>
    </r>
  </si>
  <si>
    <r>
      <t>Q</t>
    </r>
    <r>
      <rPr>
        <b/>
        <i/>
        <vertAlign val="subscript"/>
        <sz val="12"/>
        <color theme="1"/>
        <rFont val="Arial Narrow"/>
        <family val="2"/>
        <charset val="238"/>
      </rPr>
      <t xml:space="preserve">TV-KO  </t>
    </r>
    <r>
      <rPr>
        <b/>
        <i/>
        <sz val="12"/>
        <color theme="1"/>
        <rFont val="Arial Narrow"/>
        <family val="2"/>
        <charset val="238"/>
      </rPr>
      <t>=0 ,325.q</t>
    </r>
    <r>
      <rPr>
        <b/>
        <i/>
        <vertAlign val="subscript"/>
        <sz val="12"/>
        <color theme="1"/>
        <rFont val="Arial Narrow"/>
        <family val="2"/>
        <charset val="238"/>
      </rPr>
      <t>d</t>
    </r>
    <r>
      <rPr>
        <b/>
        <i/>
        <sz val="12"/>
        <color theme="1"/>
        <rFont val="Arial Narrow"/>
        <family val="2"/>
        <charset val="238"/>
      </rPr>
      <t>.</t>
    </r>
    <r>
      <rPr>
        <b/>
        <i/>
        <sz val="12"/>
        <color theme="1"/>
        <rFont val="Symbol"/>
        <family val="1"/>
        <charset val="2"/>
      </rPr>
      <t>d</t>
    </r>
  </si>
  <si>
    <r>
      <t>Q</t>
    </r>
    <r>
      <rPr>
        <b/>
        <i/>
        <vertAlign val="subscript"/>
        <sz val="12"/>
        <color theme="1"/>
        <rFont val="Arial Narrow"/>
        <family val="2"/>
        <charset val="238"/>
      </rPr>
      <t xml:space="preserve">TV-PO  </t>
    </r>
    <r>
      <rPr>
        <b/>
        <i/>
        <sz val="12"/>
        <color theme="1"/>
        <rFont val="Arial Narrow"/>
        <family val="2"/>
        <charset val="238"/>
      </rPr>
      <t>= 0,325.q</t>
    </r>
    <r>
      <rPr>
        <b/>
        <i/>
        <vertAlign val="subscript"/>
        <sz val="12"/>
        <color theme="1"/>
        <rFont val="Arial Narrow"/>
        <family val="2"/>
        <charset val="238"/>
      </rPr>
      <t>d</t>
    </r>
    <r>
      <rPr>
        <b/>
        <i/>
        <sz val="12"/>
        <color theme="1"/>
        <rFont val="Arial Narrow"/>
        <family val="2"/>
        <charset val="238"/>
      </rPr>
      <t>.</t>
    </r>
    <r>
      <rPr>
        <b/>
        <i/>
        <sz val="12"/>
        <color theme="1"/>
        <rFont val="Symbol"/>
        <family val="1"/>
        <charset val="2"/>
      </rPr>
      <t>d</t>
    </r>
  </si>
  <si>
    <r>
      <t xml:space="preserve">Tepelný príkon na prípravu TV </t>
    </r>
    <r>
      <rPr>
        <b/>
        <u/>
        <sz val="12"/>
        <color theme="1"/>
        <rFont val="Arial Narrow"/>
        <family val="2"/>
        <charset val="238"/>
      </rPr>
      <t>kombinovaným ohrevom</t>
    </r>
    <r>
      <rPr>
        <sz val="12"/>
        <color theme="1"/>
        <rFont val="Arial Narrow"/>
        <family val="2"/>
        <charset val="238"/>
      </rPr>
      <t xml:space="preserve"> </t>
    </r>
    <r>
      <rPr>
        <i/>
        <sz val="12"/>
        <color theme="1"/>
        <rFont val="Symbol"/>
        <family val="1"/>
        <charset val="2"/>
      </rPr>
      <t xml:space="preserve">d </t>
    </r>
    <r>
      <rPr>
        <i/>
        <sz val="12"/>
        <color theme="1"/>
        <rFont val="Arial Narrow"/>
        <family val="2"/>
        <charset val="238"/>
      </rPr>
      <t>= 1,0</t>
    </r>
  </si>
  <si>
    <r>
      <t xml:space="preserve">Tepelný príkon na prípravu TV </t>
    </r>
    <r>
      <rPr>
        <b/>
        <u/>
        <sz val="12"/>
        <color theme="1"/>
        <rFont val="Arial Narrow"/>
        <family val="2"/>
        <charset val="238"/>
      </rPr>
      <t>prietokovým ohrevom</t>
    </r>
    <r>
      <rPr>
        <sz val="12"/>
        <color theme="1"/>
        <rFont val="Arial Narrow"/>
        <family val="2"/>
        <charset val="238"/>
      </rPr>
      <t xml:space="preserve">          </t>
    </r>
    <r>
      <rPr>
        <i/>
        <sz val="12"/>
        <color theme="1"/>
        <rFont val="Symbol"/>
        <family val="1"/>
        <charset val="2"/>
      </rPr>
      <t xml:space="preserve">d </t>
    </r>
    <r>
      <rPr>
        <i/>
        <sz val="12"/>
        <color theme="1"/>
        <rFont val="Arial Narrow"/>
        <family val="2"/>
        <charset val="238"/>
      </rPr>
      <t>= 1,33</t>
    </r>
  </si>
  <si>
    <r>
      <t xml:space="preserve">Kategória budovy a potreba tepla na prípravu TV na osobu  </t>
    </r>
    <r>
      <rPr>
        <i/>
        <sz val="12"/>
        <color theme="1"/>
        <rFont val="Arial Narrow"/>
        <family val="2"/>
        <charset val="238"/>
      </rPr>
      <t xml:space="preserve">q </t>
    </r>
    <r>
      <rPr>
        <sz val="12"/>
        <color theme="1"/>
        <rFont val="Arial Narrow"/>
        <family val="2"/>
        <charset val="238"/>
      </rPr>
      <t xml:space="preserve"> (kWh/(os.deň) volíme podľa kategórie budovy</t>
    </r>
  </si>
  <si>
    <r>
      <t xml:space="preserve">Tepelný príkon na prípravu TV </t>
    </r>
    <r>
      <rPr>
        <b/>
        <u/>
        <sz val="12"/>
        <color theme="1"/>
        <rFont val="Arial Narrow"/>
        <family val="2"/>
        <charset val="238"/>
      </rPr>
      <t>prietokovým ohrevom</t>
    </r>
    <r>
      <rPr>
        <sz val="12"/>
        <color theme="1"/>
        <rFont val="Arial Narrow"/>
        <family val="2"/>
        <charset val="238"/>
      </rPr>
      <t xml:space="preserve"> podľa súčiniteľa súčasnosti a smerného príkonu na prípravu TV </t>
    </r>
    <r>
      <rPr>
        <b/>
        <sz val="12"/>
        <color theme="1"/>
        <rFont val="Arial Narrow"/>
        <family val="2"/>
        <charset val="238"/>
      </rPr>
      <t xml:space="preserve">(graf podľa Ing. Danka) </t>
    </r>
    <r>
      <rPr>
        <sz val="12"/>
        <color theme="1"/>
        <rFont val="Arial Narrow"/>
        <family val="2"/>
        <charset val="238"/>
      </rPr>
      <t xml:space="preserve">na jeden byt </t>
    </r>
    <r>
      <rPr>
        <b/>
        <i/>
        <sz val="12"/>
        <color theme="1"/>
        <rFont val="Arial Narrow"/>
        <family val="2"/>
        <charset val="238"/>
      </rPr>
      <t>q</t>
    </r>
    <r>
      <rPr>
        <b/>
        <i/>
        <vertAlign val="subscript"/>
        <sz val="12"/>
        <color theme="1"/>
        <rFont val="Arial Narrow"/>
        <family val="2"/>
        <charset val="238"/>
      </rPr>
      <t>byt</t>
    </r>
    <r>
      <rPr>
        <b/>
        <sz val="12"/>
        <color theme="1"/>
        <rFont val="Arial Narrow"/>
        <family val="2"/>
        <charset val="238"/>
      </rPr>
      <t xml:space="preserve"> = 30 kW/byt</t>
    </r>
  </si>
  <si>
    <r>
      <t xml:space="preserve">Tepelný príkon na prípravu TV </t>
    </r>
    <r>
      <rPr>
        <b/>
        <u/>
        <sz val="12"/>
        <color theme="1"/>
        <rFont val="Arial Narrow"/>
        <family val="2"/>
        <charset val="238"/>
      </rPr>
      <t>prietokovým ohrevom</t>
    </r>
    <r>
      <rPr>
        <sz val="12"/>
        <color theme="1"/>
        <rFont val="Arial Narrow"/>
        <family val="2"/>
        <charset val="238"/>
      </rPr>
      <t xml:space="preserve"> podľa súčiniteľa súčasnosti a smerného príkonu na prípravu TV </t>
    </r>
    <r>
      <rPr>
        <b/>
        <sz val="12"/>
        <color theme="1"/>
        <rFont val="Arial Narrow"/>
        <family val="2"/>
        <charset val="238"/>
      </rPr>
      <t>(graf HERZ)</t>
    </r>
    <r>
      <rPr>
        <sz val="12"/>
        <color theme="1"/>
        <rFont val="Arial Narrow"/>
        <family val="2"/>
        <charset val="238"/>
      </rPr>
      <t xml:space="preserve"> na jeden byt </t>
    </r>
    <r>
      <rPr>
        <b/>
        <i/>
        <sz val="12"/>
        <color theme="1"/>
        <rFont val="Arial Narrow"/>
        <family val="2"/>
        <charset val="238"/>
      </rPr>
      <t>q</t>
    </r>
    <r>
      <rPr>
        <b/>
        <i/>
        <vertAlign val="subscript"/>
        <sz val="12"/>
        <color theme="1"/>
        <rFont val="Arial Narrow"/>
        <family val="2"/>
        <charset val="238"/>
      </rPr>
      <t>byt</t>
    </r>
    <r>
      <rPr>
        <b/>
        <i/>
        <sz val="12"/>
        <color theme="1"/>
        <rFont val="Arial Narrow"/>
        <family val="2"/>
        <charset val="238"/>
      </rPr>
      <t xml:space="preserve"> </t>
    </r>
    <r>
      <rPr>
        <b/>
        <sz val="12"/>
        <color theme="1"/>
        <rFont val="Arial Narrow"/>
        <family val="2"/>
        <charset val="238"/>
      </rPr>
      <t>= 30 kW/byt</t>
    </r>
  </si>
  <si>
    <r>
      <t xml:space="preserve">Tepelný príkon na prípravu TV </t>
    </r>
    <r>
      <rPr>
        <b/>
        <u/>
        <sz val="12"/>
        <color theme="1"/>
        <rFont val="Arial Narrow"/>
        <family val="2"/>
        <charset val="238"/>
      </rPr>
      <t>prietokovým ohrevom</t>
    </r>
    <r>
      <rPr>
        <sz val="12"/>
        <color theme="1"/>
        <rFont val="Arial Narrow"/>
        <family val="2"/>
        <charset val="238"/>
      </rPr>
      <t xml:space="preserve"> </t>
    </r>
    <r>
      <rPr>
        <i/>
        <sz val="12"/>
        <color theme="1"/>
        <rFont val="Symbol"/>
        <family val="1"/>
        <charset val="2"/>
      </rPr>
      <t>d</t>
    </r>
    <r>
      <rPr>
        <sz val="12"/>
        <color theme="1"/>
        <rFont val="Symbol"/>
        <family val="1"/>
        <charset val="2"/>
      </rPr>
      <t xml:space="preserve"> </t>
    </r>
    <r>
      <rPr>
        <sz val="12"/>
        <color theme="1"/>
        <rFont val="Arial Narrow"/>
        <family val="2"/>
        <charset val="238"/>
      </rPr>
      <t>= 1,33</t>
    </r>
  </si>
  <si>
    <r>
      <t xml:space="preserve">súčiniteľ súčasnosti                                 </t>
    </r>
    <r>
      <rPr>
        <i/>
        <sz val="12"/>
        <color theme="1"/>
        <rFont val="Symbol"/>
        <family val="1"/>
        <charset val="2"/>
      </rPr>
      <t>e</t>
    </r>
    <r>
      <rPr>
        <i/>
        <sz val="12"/>
        <color theme="1"/>
        <rFont val="Arial Narrow"/>
        <family val="2"/>
        <charset val="238"/>
      </rPr>
      <t xml:space="preserve"> = n</t>
    </r>
    <r>
      <rPr>
        <i/>
        <vertAlign val="subscript"/>
        <sz val="12"/>
        <color theme="1"/>
        <rFont val="Arial Narrow"/>
        <family val="2"/>
        <charset val="238"/>
      </rPr>
      <t>bytov</t>
    </r>
    <r>
      <rPr>
        <i/>
        <vertAlign val="superscript"/>
        <sz val="12"/>
        <color theme="1"/>
        <rFont val="Arial Narrow"/>
        <family val="2"/>
        <charset val="238"/>
      </rPr>
      <t>0,415</t>
    </r>
  </si>
  <si>
    <r>
      <t xml:space="preserve">súčiniteľ súčasnosti - </t>
    </r>
    <r>
      <rPr>
        <i/>
        <sz val="12"/>
        <color theme="1"/>
        <rFont val="Symbol"/>
        <family val="1"/>
        <charset val="2"/>
      </rPr>
      <t>e</t>
    </r>
    <r>
      <rPr>
        <i/>
        <vertAlign val="subscript"/>
        <sz val="12"/>
        <color theme="1"/>
        <rFont val="Arial Narrow"/>
        <family val="2"/>
        <charset val="238"/>
      </rPr>
      <t>priemer</t>
    </r>
  </si>
  <si>
    <r>
      <t xml:space="preserve">súčiniteľ súčasnosti                                   </t>
    </r>
    <r>
      <rPr>
        <i/>
        <sz val="12"/>
        <color theme="1"/>
        <rFont val="Symbol"/>
        <family val="1"/>
        <charset val="2"/>
      </rPr>
      <t>e</t>
    </r>
    <r>
      <rPr>
        <i/>
        <sz val="12"/>
        <color theme="1"/>
        <rFont val="Arial Narrow"/>
        <family val="2"/>
        <charset val="238"/>
      </rPr>
      <t xml:space="preserve"> = n</t>
    </r>
    <r>
      <rPr>
        <i/>
        <vertAlign val="subscript"/>
        <sz val="12"/>
        <color theme="1"/>
        <rFont val="Arial Narrow"/>
        <family val="2"/>
        <charset val="238"/>
      </rPr>
      <t>bytov</t>
    </r>
    <r>
      <rPr>
        <vertAlign val="superscript"/>
        <sz val="12"/>
        <color theme="1"/>
        <rFont val="Arial Narrow"/>
        <family val="2"/>
        <charset val="238"/>
      </rPr>
      <t>0,390</t>
    </r>
  </si>
  <si>
    <r>
      <t>Q</t>
    </r>
    <r>
      <rPr>
        <b/>
        <i/>
        <vertAlign val="subscript"/>
        <sz val="12"/>
        <color theme="1"/>
        <rFont val="Arial Narrow"/>
        <family val="2"/>
        <charset val="238"/>
      </rPr>
      <t xml:space="preserve">TV-PO-DANKO  </t>
    </r>
    <r>
      <rPr>
        <b/>
        <i/>
        <sz val="12"/>
        <color theme="1"/>
        <rFont val="Arial Narrow"/>
        <family val="2"/>
        <charset val="238"/>
      </rPr>
      <t>=  n</t>
    </r>
    <r>
      <rPr>
        <b/>
        <i/>
        <vertAlign val="subscript"/>
        <sz val="12"/>
        <color theme="1"/>
        <rFont val="Arial Narrow"/>
        <family val="2"/>
        <charset val="238"/>
      </rPr>
      <t>bytov</t>
    </r>
    <r>
      <rPr>
        <b/>
        <i/>
        <sz val="12"/>
        <color theme="1"/>
        <rFont val="Arial Narrow"/>
        <family val="2"/>
        <charset val="238"/>
      </rPr>
      <t>.q</t>
    </r>
    <r>
      <rPr>
        <b/>
        <i/>
        <vertAlign val="subscript"/>
        <sz val="12"/>
        <color theme="1"/>
        <rFont val="Arial Narrow"/>
        <family val="2"/>
        <charset val="238"/>
      </rPr>
      <t>byt</t>
    </r>
    <r>
      <rPr>
        <b/>
        <i/>
        <sz val="12"/>
        <color theme="1"/>
        <rFont val="Arial Narrow"/>
        <family val="2"/>
        <charset val="238"/>
      </rPr>
      <t>.</t>
    </r>
    <r>
      <rPr>
        <b/>
        <i/>
        <sz val="12"/>
        <color theme="1"/>
        <rFont val="Symbol"/>
        <family val="1"/>
        <charset val="2"/>
      </rPr>
      <t>e</t>
    </r>
    <r>
      <rPr>
        <b/>
        <i/>
        <vertAlign val="subscript"/>
        <sz val="12"/>
        <color theme="1"/>
        <rFont val="Arial"/>
        <family val="2"/>
        <charset val="238"/>
      </rPr>
      <t>priemer</t>
    </r>
  </si>
  <si>
    <r>
      <t>Q</t>
    </r>
    <r>
      <rPr>
        <b/>
        <i/>
        <vertAlign val="subscript"/>
        <sz val="12"/>
        <color theme="1"/>
        <rFont val="Arial Narrow"/>
        <family val="2"/>
        <charset val="238"/>
      </rPr>
      <t xml:space="preserve">TV-PO-HERZ  </t>
    </r>
    <r>
      <rPr>
        <b/>
        <i/>
        <sz val="12"/>
        <color theme="1"/>
        <rFont val="Arial Narrow"/>
        <family val="2"/>
        <charset val="238"/>
      </rPr>
      <t>=  n</t>
    </r>
    <r>
      <rPr>
        <b/>
        <i/>
        <vertAlign val="subscript"/>
        <sz val="12"/>
        <color theme="1"/>
        <rFont val="Arial Narrow"/>
        <family val="2"/>
        <charset val="238"/>
      </rPr>
      <t>bytov</t>
    </r>
    <r>
      <rPr>
        <b/>
        <i/>
        <sz val="12"/>
        <color theme="1"/>
        <rFont val="Arial Narrow"/>
        <family val="2"/>
        <charset val="238"/>
      </rPr>
      <t>.q</t>
    </r>
    <r>
      <rPr>
        <b/>
        <i/>
        <vertAlign val="subscript"/>
        <sz val="12"/>
        <color theme="1"/>
        <rFont val="Arial Narrow"/>
        <family val="2"/>
        <charset val="238"/>
      </rPr>
      <t>byt</t>
    </r>
    <r>
      <rPr>
        <b/>
        <i/>
        <sz val="12"/>
        <color theme="1"/>
        <rFont val="Arial Narrow"/>
        <family val="2"/>
        <charset val="238"/>
      </rPr>
      <t>.</t>
    </r>
    <r>
      <rPr>
        <b/>
        <i/>
        <sz val="12"/>
        <color theme="1"/>
        <rFont val="Symbol"/>
        <family val="1"/>
        <charset val="2"/>
      </rPr>
      <t>e</t>
    </r>
  </si>
  <si>
    <r>
      <t xml:space="preserve">súčiniteľ súčasnosti </t>
    </r>
    <r>
      <rPr>
        <i/>
        <sz val="12"/>
        <color theme="1"/>
        <rFont val="Symbol"/>
        <family val="1"/>
        <charset val="2"/>
      </rPr>
      <t>e</t>
    </r>
  </si>
  <si>
    <r>
      <t xml:space="preserve">počet bytov </t>
    </r>
    <r>
      <rPr>
        <i/>
        <sz val="12"/>
        <color theme="1"/>
        <rFont val="Arial Narrow"/>
        <family val="2"/>
        <charset val="238"/>
      </rPr>
      <t>n</t>
    </r>
    <r>
      <rPr>
        <i/>
        <vertAlign val="subscript"/>
        <sz val="12"/>
        <color theme="1"/>
        <rFont val="Arial Narrow"/>
        <family val="2"/>
        <charset val="238"/>
      </rPr>
      <t>bytov</t>
    </r>
  </si>
  <si>
    <r>
      <t>Q</t>
    </r>
    <r>
      <rPr>
        <b/>
        <i/>
        <vertAlign val="subscript"/>
        <sz val="12"/>
        <color theme="1"/>
        <rFont val="Arial Narrow"/>
        <family val="2"/>
        <charset val="238"/>
      </rPr>
      <t xml:space="preserve">TV-PO-priemer     </t>
    </r>
    <r>
      <rPr>
        <b/>
        <sz val="14"/>
        <color theme="1"/>
        <rFont val="Arial Narrow"/>
        <family val="2"/>
        <charset val="238"/>
      </rPr>
      <t/>
    </r>
  </si>
  <si>
    <r>
      <t>Q</t>
    </r>
    <r>
      <rPr>
        <b/>
        <i/>
        <vertAlign val="subscript"/>
        <sz val="12"/>
        <color theme="1"/>
        <rFont val="Arial Narrow"/>
        <family val="2"/>
        <charset val="238"/>
      </rPr>
      <t xml:space="preserve">TV-PO  </t>
    </r>
    <r>
      <rPr>
        <b/>
        <i/>
        <sz val="12"/>
        <color theme="1"/>
        <rFont val="Arial Narrow"/>
        <family val="2"/>
        <charset val="238"/>
      </rPr>
      <t>= 1,33.n</t>
    </r>
    <r>
      <rPr>
        <b/>
        <i/>
        <vertAlign val="subscript"/>
        <sz val="12"/>
        <color theme="1"/>
        <rFont val="Arial Narrow"/>
        <family val="2"/>
        <charset val="238"/>
      </rPr>
      <t>osôb</t>
    </r>
    <r>
      <rPr>
        <b/>
        <i/>
        <sz val="12"/>
        <color theme="1"/>
        <rFont val="Arial Narrow"/>
        <family val="2"/>
        <charset val="238"/>
      </rPr>
      <t>.q</t>
    </r>
    <r>
      <rPr>
        <b/>
        <i/>
        <vertAlign val="subscript"/>
        <sz val="12"/>
        <color theme="1"/>
        <rFont val="Arial Narrow"/>
        <family val="2"/>
        <charset val="238"/>
      </rPr>
      <t>n(nový)</t>
    </r>
  </si>
  <si>
    <r>
      <t>Q</t>
    </r>
    <r>
      <rPr>
        <b/>
        <i/>
        <vertAlign val="subscript"/>
        <sz val="12"/>
        <color theme="1"/>
        <rFont val="Arial Narrow"/>
        <family val="2"/>
        <charset val="238"/>
      </rPr>
      <t xml:space="preserve">TV-PO  </t>
    </r>
    <r>
      <rPr>
        <b/>
        <i/>
        <sz val="12"/>
        <color theme="1"/>
        <rFont val="Arial Narrow"/>
        <family val="2"/>
        <charset val="238"/>
      </rPr>
      <t>=  1,33.n</t>
    </r>
    <r>
      <rPr>
        <b/>
        <i/>
        <vertAlign val="subscript"/>
        <sz val="12"/>
        <color theme="1"/>
        <rFont val="Arial Narrow"/>
        <family val="2"/>
        <charset val="238"/>
      </rPr>
      <t>osôb</t>
    </r>
    <r>
      <rPr>
        <b/>
        <i/>
        <sz val="12"/>
        <color theme="1"/>
        <rFont val="Arial Narrow"/>
        <family val="2"/>
        <charset val="238"/>
      </rPr>
      <t>.q</t>
    </r>
    <r>
      <rPr>
        <b/>
        <i/>
        <vertAlign val="subscript"/>
        <sz val="12"/>
        <color theme="1"/>
        <rFont val="Arial Narrow"/>
        <family val="2"/>
        <charset val="238"/>
      </rPr>
      <t>n(Valášek)</t>
    </r>
  </si>
  <si>
    <r>
      <t>Q</t>
    </r>
    <r>
      <rPr>
        <b/>
        <i/>
        <vertAlign val="subscript"/>
        <sz val="12"/>
        <color theme="1"/>
        <rFont val="Arial Narrow"/>
        <family val="2"/>
        <charset val="238"/>
      </rPr>
      <t xml:space="preserve">TV-KO-priemer     </t>
    </r>
    <r>
      <rPr>
        <b/>
        <sz val="14"/>
        <color theme="1"/>
        <rFont val="Arial Narrow"/>
        <family val="2"/>
        <charset val="238"/>
      </rPr>
      <t/>
    </r>
  </si>
  <si>
    <r>
      <t xml:space="preserve">Tepelný príkon na prípravu TV </t>
    </r>
    <r>
      <rPr>
        <b/>
        <u/>
        <sz val="12"/>
        <color theme="1"/>
        <rFont val="Arial Narrow"/>
        <family val="2"/>
        <charset val="238"/>
      </rPr>
      <t>kombinovaným ohrevom</t>
    </r>
    <r>
      <rPr>
        <sz val="12"/>
        <color theme="1"/>
        <rFont val="Arial Narrow"/>
        <family val="2"/>
        <charset val="238"/>
      </rPr>
      <t xml:space="preserve"> </t>
    </r>
    <r>
      <rPr>
        <i/>
        <sz val="12"/>
        <color theme="1"/>
        <rFont val="Symbol"/>
        <family val="1"/>
        <charset val="2"/>
      </rPr>
      <t xml:space="preserve">d </t>
    </r>
    <r>
      <rPr>
        <sz val="12"/>
        <color theme="1"/>
        <rFont val="Arial Narrow"/>
        <family val="2"/>
        <charset val="238"/>
      </rPr>
      <t>= 1,0</t>
    </r>
  </si>
  <si>
    <r>
      <t>Q</t>
    </r>
    <r>
      <rPr>
        <b/>
        <i/>
        <vertAlign val="subscript"/>
        <sz val="12"/>
        <color theme="1"/>
        <rFont val="Arial Narrow"/>
        <family val="2"/>
        <charset val="238"/>
      </rPr>
      <t xml:space="preserve">TV-KO  </t>
    </r>
    <r>
      <rPr>
        <b/>
        <i/>
        <sz val="12"/>
        <color theme="1"/>
        <rFont val="Arial Narrow"/>
        <family val="2"/>
        <charset val="238"/>
      </rPr>
      <t>= 1,0.n</t>
    </r>
    <r>
      <rPr>
        <b/>
        <i/>
        <vertAlign val="subscript"/>
        <sz val="12"/>
        <color theme="1"/>
        <rFont val="Arial Narrow"/>
        <family val="2"/>
        <charset val="238"/>
      </rPr>
      <t>osôb</t>
    </r>
    <r>
      <rPr>
        <b/>
        <i/>
        <sz val="12"/>
        <color theme="1"/>
        <rFont val="Arial Narrow"/>
        <family val="2"/>
        <charset val="238"/>
      </rPr>
      <t>.q</t>
    </r>
    <r>
      <rPr>
        <b/>
        <i/>
        <vertAlign val="subscript"/>
        <sz val="12"/>
        <color theme="1"/>
        <rFont val="Arial Narrow"/>
        <family val="2"/>
        <charset val="238"/>
      </rPr>
      <t>n(nový)</t>
    </r>
  </si>
  <si>
    <r>
      <t>Q</t>
    </r>
    <r>
      <rPr>
        <b/>
        <i/>
        <vertAlign val="subscript"/>
        <sz val="12"/>
        <color theme="1"/>
        <rFont val="Arial Narrow"/>
        <family val="2"/>
        <charset val="238"/>
      </rPr>
      <t xml:space="preserve">TV-KO  </t>
    </r>
    <r>
      <rPr>
        <b/>
        <i/>
        <sz val="12"/>
        <color theme="1"/>
        <rFont val="Arial Narrow"/>
        <family val="2"/>
        <charset val="238"/>
      </rPr>
      <t>= 1,0.n</t>
    </r>
    <r>
      <rPr>
        <b/>
        <i/>
        <vertAlign val="subscript"/>
        <sz val="12"/>
        <color theme="1"/>
        <rFont val="Arial Narrow"/>
        <family val="2"/>
        <charset val="238"/>
      </rPr>
      <t>osôb</t>
    </r>
    <r>
      <rPr>
        <b/>
        <i/>
        <sz val="12"/>
        <color theme="1"/>
        <rFont val="Arial Narrow"/>
        <family val="2"/>
        <charset val="238"/>
      </rPr>
      <t>.q</t>
    </r>
    <r>
      <rPr>
        <b/>
        <i/>
        <vertAlign val="subscript"/>
        <sz val="12"/>
        <color theme="1"/>
        <rFont val="Arial Narrow"/>
        <family val="2"/>
        <charset val="238"/>
      </rPr>
      <t>n(Valášek)</t>
    </r>
  </si>
  <si>
    <r>
      <t>Q</t>
    </r>
    <r>
      <rPr>
        <b/>
        <i/>
        <vertAlign val="subscript"/>
        <sz val="12"/>
        <color theme="1"/>
        <rFont val="Arial Narrow"/>
        <family val="2"/>
        <charset val="238"/>
      </rPr>
      <t xml:space="preserve">TV-ZO-priemer     </t>
    </r>
    <r>
      <rPr>
        <b/>
        <sz val="14"/>
        <color theme="1"/>
        <rFont val="Arial Narrow"/>
        <family val="2"/>
        <charset val="238"/>
      </rPr>
      <t/>
    </r>
  </si>
  <si>
    <r>
      <t>Q</t>
    </r>
    <r>
      <rPr>
        <b/>
        <i/>
        <vertAlign val="subscript"/>
        <sz val="12"/>
        <color theme="1"/>
        <rFont val="Arial Narrow"/>
        <family val="2"/>
        <charset val="238"/>
      </rPr>
      <t xml:space="preserve">TV-ZO  </t>
    </r>
    <r>
      <rPr>
        <b/>
        <i/>
        <sz val="12"/>
        <color theme="1"/>
        <rFont val="Arial Narrow"/>
        <family val="2"/>
        <charset val="238"/>
      </rPr>
      <t>= 0,7.n</t>
    </r>
    <r>
      <rPr>
        <b/>
        <i/>
        <vertAlign val="subscript"/>
        <sz val="12"/>
        <color theme="1"/>
        <rFont val="Arial Narrow"/>
        <family val="2"/>
        <charset val="238"/>
      </rPr>
      <t>osôb</t>
    </r>
    <r>
      <rPr>
        <b/>
        <i/>
        <sz val="12"/>
        <color theme="1"/>
        <rFont val="Arial Narrow"/>
        <family val="2"/>
        <charset val="238"/>
      </rPr>
      <t>.q</t>
    </r>
    <r>
      <rPr>
        <b/>
        <i/>
        <vertAlign val="subscript"/>
        <sz val="12"/>
        <color theme="1"/>
        <rFont val="Arial Narrow"/>
        <family val="2"/>
        <charset val="238"/>
      </rPr>
      <t xml:space="preserve">n(Valášek)         </t>
    </r>
    <r>
      <rPr>
        <b/>
        <sz val="14"/>
        <color theme="1"/>
        <rFont val="Arial Narrow"/>
        <family val="2"/>
        <charset val="238"/>
      </rPr>
      <t/>
    </r>
  </si>
  <si>
    <r>
      <t>Q</t>
    </r>
    <r>
      <rPr>
        <b/>
        <i/>
        <vertAlign val="subscript"/>
        <sz val="12"/>
        <color theme="1"/>
        <rFont val="Arial Narrow"/>
        <family val="2"/>
        <charset val="238"/>
      </rPr>
      <t xml:space="preserve">TV-ZO  </t>
    </r>
    <r>
      <rPr>
        <b/>
        <i/>
        <sz val="12"/>
        <color theme="1"/>
        <rFont val="Arial Narrow"/>
        <family val="2"/>
        <charset val="238"/>
      </rPr>
      <t>= 0,7.n</t>
    </r>
    <r>
      <rPr>
        <b/>
        <i/>
        <vertAlign val="subscript"/>
        <sz val="12"/>
        <color theme="1"/>
        <rFont val="Arial Narrow"/>
        <family val="2"/>
        <charset val="238"/>
      </rPr>
      <t>osôb</t>
    </r>
    <r>
      <rPr>
        <b/>
        <i/>
        <sz val="12"/>
        <color theme="1"/>
        <rFont val="Arial Narrow"/>
        <family val="2"/>
        <charset val="238"/>
      </rPr>
      <t>.q</t>
    </r>
    <r>
      <rPr>
        <b/>
        <i/>
        <vertAlign val="subscript"/>
        <sz val="12"/>
        <color theme="1"/>
        <rFont val="Arial Narrow"/>
        <family val="2"/>
        <charset val="238"/>
      </rPr>
      <t xml:space="preserve">n(nový)         </t>
    </r>
    <r>
      <rPr>
        <b/>
        <sz val="14"/>
        <color theme="1"/>
        <rFont val="Arial Narrow"/>
        <family val="2"/>
        <charset val="238"/>
      </rPr>
      <t/>
    </r>
  </si>
  <si>
    <r>
      <t>Q</t>
    </r>
    <r>
      <rPr>
        <b/>
        <i/>
        <vertAlign val="subscript"/>
        <sz val="12"/>
        <color theme="1"/>
        <rFont val="Arial Narrow"/>
        <family val="2"/>
        <charset val="238"/>
      </rPr>
      <t xml:space="preserve">TV-ZO  </t>
    </r>
    <r>
      <rPr>
        <b/>
        <i/>
        <sz val="12"/>
        <color theme="1"/>
        <rFont val="Arial Narrow"/>
        <family val="2"/>
        <charset val="238"/>
      </rPr>
      <t>= V</t>
    </r>
    <r>
      <rPr>
        <b/>
        <i/>
        <vertAlign val="subscript"/>
        <sz val="12"/>
        <color theme="1"/>
        <rFont val="Arial Narrow"/>
        <family val="2"/>
        <charset val="238"/>
      </rPr>
      <t>zásobník</t>
    </r>
    <r>
      <rPr>
        <b/>
        <i/>
        <sz val="12"/>
        <color theme="1"/>
        <rFont val="Arial Narrow"/>
        <family val="2"/>
        <charset val="238"/>
      </rPr>
      <t>.(</t>
    </r>
    <r>
      <rPr>
        <b/>
        <i/>
        <sz val="12"/>
        <color theme="1"/>
        <rFont val="Symbol"/>
        <family val="1"/>
        <charset val="2"/>
      </rPr>
      <t>q</t>
    </r>
    <r>
      <rPr>
        <b/>
        <i/>
        <vertAlign val="subscript"/>
        <sz val="12"/>
        <color theme="1"/>
        <rFont val="Arial Narrow"/>
        <family val="2"/>
        <charset val="238"/>
      </rPr>
      <t>TV</t>
    </r>
    <r>
      <rPr>
        <b/>
        <i/>
        <sz val="12"/>
        <color theme="1"/>
        <rFont val="Arial Narrow"/>
        <family val="2"/>
        <charset val="238"/>
      </rPr>
      <t>-</t>
    </r>
    <r>
      <rPr>
        <b/>
        <i/>
        <sz val="12"/>
        <color theme="1"/>
        <rFont val="Symbol"/>
        <family val="1"/>
        <charset val="2"/>
      </rPr>
      <t>q</t>
    </r>
    <r>
      <rPr>
        <b/>
        <i/>
        <vertAlign val="subscript"/>
        <sz val="12"/>
        <color theme="1"/>
        <rFont val="Arial Narrow"/>
        <family val="2"/>
        <charset val="238"/>
      </rPr>
      <t>SV</t>
    </r>
    <r>
      <rPr>
        <b/>
        <i/>
        <sz val="12"/>
        <color theme="1"/>
        <rFont val="Arial Narrow"/>
        <family val="2"/>
        <charset val="238"/>
      </rPr>
      <t xml:space="preserve">)/(860.z)       </t>
    </r>
  </si>
  <si>
    <r>
      <t>q</t>
    </r>
    <r>
      <rPr>
        <b/>
        <i/>
        <vertAlign val="subscript"/>
        <sz val="12"/>
        <color theme="1"/>
        <rFont val="Arial Narrow"/>
        <family val="2"/>
        <charset val="238"/>
      </rPr>
      <t xml:space="preserve">n(Valášek)  </t>
    </r>
    <r>
      <rPr>
        <b/>
        <i/>
        <sz val="12"/>
        <color theme="1"/>
        <rFont val="Arial Narrow"/>
        <family val="2"/>
        <charset val="238"/>
      </rPr>
      <t>= 0,4 +1 5.n</t>
    </r>
    <r>
      <rPr>
        <b/>
        <i/>
        <vertAlign val="subscript"/>
        <sz val="12"/>
        <color theme="1"/>
        <rFont val="Arial Narrow"/>
        <family val="2"/>
        <charset val="238"/>
      </rPr>
      <t>osôb</t>
    </r>
    <r>
      <rPr>
        <b/>
        <i/>
        <vertAlign val="superscript"/>
        <sz val="12"/>
        <color theme="1"/>
        <rFont val="Arial Narrow"/>
        <family val="2"/>
        <charset val="238"/>
      </rPr>
      <t>-2/3</t>
    </r>
    <r>
      <rPr>
        <b/>
        <i/>
        <sz val="12"/>
        <color theme="1"/>
        <rFont val="Arial Narrow"/>
        <family val="2"/>
        <charset val="238"/>
      </rPr>
      <t xml:space="preserve">        </t>
    </r>
  </si>
  <si>
    <r>
      <t>q</t>
    </r>
    <r>
      <rPr>
        <b/>
        <i/>
        <vertAlign val="subscript"/>
        <sz val="12"/>
        <color theme="1"/>
        <rFont val="Arial Narrow"/>
        <family val="2"/>
        <charset val="238"/>
      </rPr>
      <t xml:space="preserve">n(nový)  </t>
    </r>
    <r>
      <rPr>
        <b/>
        <i/>
        <sz val="12"/>
        <color theme="1"/>
        <rFont val="Arial Narrow"/>
        <family val="2"/>
        <charset val="238"/>
      </rPr>
      <t>= 0,12 + 15.n</t>
    </r>
    <r>
      <rPr>
        <b/>
        <i/>
        <vertAlign val="subscript"/>
        <sz val="12"/>
        <color theme="1"/>
        <rFont val="Arial Narrow"/>
        <family val="2"/>
        <charset val="238"/>
      </rPr>
      <t>osôb</t>
    </r>
    <r>
      <rPr>
        <b/>
        <i/>
        <vertAlign val="superscript"/>
        <sz val="12"/>
        <color theme="1"/>
        <rFont val="Arial Narrow"/>
        <family val="2"/>
        <charset val="238"/>
      </rPr>
      <t>-2/3</t>
    </r>
    <r>
      <rPr>
        <b/>
        <i/>
        <sz val="12"/>
        <color theme="1"/>
        <rFont val="Arial Narrow"/>
        <family val="2"/>
        <charset val="238"/>
      </rPr>
      <t xml:space="preserve">        </t>
    </r>
  </si>
  <si>
    <r>
      <t xml:space="preserve">Tepelný príkon na prípravu TV </t>
    </r>
    <r>
      <rPr>
        <b/>
        <u/>
        <sz val="12"/>
        <color theme="1"/>
        <rFont val="Arial Narrow"/>
        <family val="2"/>
        <charset val="238"/>
      </rPr>
      <t>zásobníkovým ohrevom</t>
    </r>
    <r>
      <rPr>
        <sz val="12"/>
        <color theme="1"/>
        <rFont val="Arial Narrow"/>
        <family val="2"/>
        <charset val="238"/>
      </rPr>
      <t xml:space="preserve"> </t>
    </r>
    <r>
      <rPr>
        <i/>
        <sz val="12"/>
        <color theme="1"/>
        <rFont val="Symbol"/>
        <family val="1"/>
        <charset val="2"/>
      </rPr>
      <t xml:space="preserve">d </t>
    </r>
    <r>
      <rPr>
        <sz val="12"/>
        <color theme="1"/>
        <rFont val="Arial Narrow"/>
        <family val="2"/>
        <charset val="238"/>
      </rPr>
      <t>= 0,6 až 0,8 (podľa dlźky ohrevu 2 až 4 hodiny), resp. podľa predpokladaného objemu TV a doby ohrevu TV</t>
    </r>
  </si>
  <si>
    <r>
      <t>Návrh akumulačnej zásobníkovej nádoby pri kombinovanom ohreve TV</t>
    </r>
    <r>
      <rPr>
        <i/>
        <sz val="12"/>
        <color theme="1"/>
        <rFont val="Arial Narrow"/>
        <family val="2"/>
        <charset val="238"/>
      </rPr>
      <t xml:space="preserve"> V</t>
    </r>
    <r>
      <rPr>
        <i/>
        <vertAlign val="subscript"/>
        <sz val="12"/>
        <color theme="1"/>
        <rFont val="Arial Narrow"/>
        <family val="2"/>
        <charset val="238"/>
      </rPr>
      <t xml:space="preserve">zásobník  </t>
    </r>
    <r>
      <rPr>
        <i/>
        <sz val="12"/>
        <color theme="1"/>
        <rFont val="Arial Narrow"/>
        <family val="2"/>
        <charset val="238"/>
      </rPr>
      <t>= 0,5.V</t>
    </r>
    <r>
      <rPr>
        <i/>
        <vertAlign val="subscript"/>
        <sz val="12"/>
        <color theme="1"/>
        <rFont val="Arial Narrow"/>
        <family val="2"/>
        <charset val="238"/>
      </rPr>
      <t>TV-KO</t>
    </r>
  </si>
  <si>
    <r>
      <t xml:space="preserve">Návrh akumulačnej zásobníkovej nádoby pri zásobníkovom ohreve TV </t>
    </r>
    <r>
      <rPr>
        <i/>
        <sz val="12"/>
        <color theme="1"/>
        <rFont val="Arial Narrow"/>
        <family val="2"/>
        <charset val="238"/>
      </rPr>
      <t>V</t>
    </r>
    <r>
      <rPr>
        <i/>
        <vertAlign val="subscript"/>
        <sz val="12"/>
        <color theme="1"/>
        <rFont val="Arial Narrow"/>
        <family val="2"/>
        <charset val="238"/>
      </rPr>
      <t xml:space="preserve">zásobník  </t>
    </r>
    <r>
      <rPr>
        <i/>
        <sz val="12"/>
        <color theme="1"/>
        <rFont val="Arial Narrow"/>
        <family val="2"/>
        <charset val="238"/>
      </rPr>
      <t>= 0,3.V</t>
    </r>
    <r>
      <rPr>
        <i/>
        <vertAlign val="subscript"/>
        <sz val="12"/>
        <color theme="1"/>
        <rFont val="Arial Narrow"/>
        <family val="2"/>
        <charset val="238"/>
      </rPr>
      <t>TV-ZO</t>
    </r>
  </si>
  <si>
    <r>
      <t>V</t>
    </r>
    <r>
      <rPr>
        <i/>
        <vertAlign val="subscript"/>
        <sz val="12"/>
        <color theme="1"/>
        <rFont val="Arial Narrow"/>
        <family val="2"/>
        <charset val="238"/>
      </rPr>
      <t xml:space="preserve">TV-ZO  </t>
    </r>
    <r>
      <rPr>
        <i/>
        <sz val="12"/>
        <color theme="1"/>
        <rFont val="Arial Narrow"/>
        <family val="2"/>
        <charset val="238"/>
      </rPr>
      <t>= DO</t>
    </r>
    <r>
      <rPr>
        <i/>
        <vertAlign val="subscript"/>
        <sz val="12"/>
        <color theme="1"/>
        <rFont val="Arial Narrow"/>
        <family val="2"/>
        <charset val="238"/>
      </rPr>
      <t>TV-ZO-osoba</t>
    </r>
    <r>
      <rPr>
        <i/>
        <sz val="12"/>
        <color theme="1"/>
        <rFont val="Arial Narrow"/>
        <family val="2"/>
        <charset val="238"/>
      </rPr>
      <t>.n</t>
    </r>
    <r>
      <rPr>
        <i/>
        <vertAlign val="subscript"/>
        <sz val="12"/>
        <color theme="1"/>
        <rFont val="Arial Narrow"/>
        <family val="2"/>
        <charset val="238"/>
      </rPr>
      <t>osôb</t>
    </r>
  </si>
  <si>
    <r>
      <t>V</t>
    </r>
    <r>
      <rPr>
        <i/>
        <vertAlign val="subscript"/>
        <sz val="12"/>
        <color theme="1"/>
        <rFont val="Arial Narrow"/>
        <family val="2"/>
        <charset val="238"/>
      </rPr>
      <t xml:space="preserve">TV-KO  </t>
    </r>
    <r>
      <rPr>
        <i/>
        <sz val="12"/>
        <color theme="1"/>
        <rFont val="Arial Narrow"/>
        <family val="2"/>
        <charset val="238"/>
      </rPr>
      <t>= DO</t>
    </r>
    <r>
      <rPr>
        <i/>
        <vertAlign val="subscript"/>
        <sz val="12"/>
        <color theme="1"/>
        <rFont val="Arial Narrow"/>
        <family val="2"/>
        <charset val="238"/>
      </rPr>
      <t>TV-KO-osoba</t>
    </r>
    <r>
      <rPr>
        <i/>
        <sz val="12"/>
        <color theme="1"/>
        <rFont val="Arial Narrow"/>
        <family val="2"/>
        <charset val="238"/>
      </rPr>
      <t>.n</t>
    </r>
    <r>
      <rPr>
        <i/>
        <vertAlign val="subscript"/>
        <sz val="12"/>
        <color theme="1"/>
        <rFont val="Arial Narrow"/>
        <family val="2"/>
        <charset val="238"/>
      </rPr>
      <t>osôb</t>
    </r>
  </si>
  <si>
    <t>Budovy občianskej vybavenosti (školy, AB, obchody, reštaurácia, nemocnice, športové haly ...)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</si>
</sst>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24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 Narrow"/>
      <family val="2"/>
      <charset val="238"/>
    </font>
    <font>
      <vertAlign val="superscript"/>
      <sz val="12"/>
      <color theme="1"/>
      <name val="Arial Narrow"/>
      <family val="2"/>
      <charset val="238"/>
    </font>
    <font>
      <b/>
      <sz val="16"/>
      <color theme="1"/>
      <name val="Arial Narrow"/>
      <family val="2"/>
      <charset val="238"/>
    </font>
    <font>
      <sz val="12"/>
      <color theme="1"/>
      <name val="Arial"/>
      <family val="2"/>
      <charset val="238"/>
    </font>
    <font>
      <b/>
      <sz val="18"/>
      <color theme="1"/>
      <name val="Symbol"/>
      <family val="1"/>
      <charset val="2"/>
    </font>
    <font>
      <sz val="12"/>
      <color theme="1"/>
      <name val="Symbol"/>
      <family val="1"/>
      <charset val="2"/>
    </font>
    <font>
      <b/>
      <sz val="20"/>
      <color theme="1"/>
      <name val="Arial Narrow"/>
      <family val="2"/>
      <charset val="238"/>
    </font>
    <font>
      <b/>
      <u/>
      <sz val="12"/>
      <color theme="1"/>
      <name val="Arial Narrow"/>
      <family val="2"/>
      <charset val="238"/>
    </font>
    <font>
      <i/>
      <sz val="12"/>
      <color theme="1"/>
      <name val="Arial Narrow"/>
      <family val="2"/>
      <charset val="238"/>
    </font>
    <font>
      <i/>
      <vertAlign val="subscript"/>
      <sz val="12"/>
      <color theme="1"/>
      <name val="Arial Narrow"/>
      <family val="2"/>
      <charset val="238"/>
    </font>
    <font>
      <b/>
      <i/>
      <sz val="14"/>
      <color theme="1"/>
      <name val="Arial Narrow"/>
      <family val="2"/>
      <charset val="238"/>
    </font>
    <font>
      <b/>
      <i/>
      <sz val="16"/>
      <color theme="1"/>
      <name val="Arial Narrow"/>
      <family val="2"/>
      <charset val="238"/>
    </font>
    <font>
      <b/>
      <i/>
      <vertAlign val="subscript"/>
      <sz val="16"/>
      <color theme="1"/>
      <name val="Arial Narrow"/>
      <family val="2"/>
      <charset val="238"/>
    </font>
    <font>
      <b/>
      <i/>
      <sz val="12"/>
      <color theme="1"/>
      <name val="Arial Narrow"/>
      <family val="2"/>
      <charset val="238"/>
    </font>
    <font>
      <b/>
      <i/>
      <vertAlign val="subscript"/>
      <sz val="12"/>
      <color theme="1"/>
      <name val="Arial Narrow"/>
      <family val="2"/>
      <charset val="238"/>
    </font>
    <font>
      <b/>
      <i/>
      <sz val="12"/>
      <color theme="1"/>
      <name val="Symbol"/>
      <family val="1"/>
      <charset val="2"/>
    </font>
    <font>
      <i/>
      <sz val="12"/>
      <color theme="1"/>
      <name val="Symbol"/>
      <family val="1"/>
      <charset val="2"/>
    </font>
    <font>
      <i/>
      <vertAlign val="superscript"/>
      <sz val="12"/>
      <color theme="1"/>
      <name val="Arial Narrow"/>
      <family val="2"/>
      <charset val="238"/>
    </font>
    <font>
      <b/>
      <i/>
      <vertAlign val="subscript"/>
      <sz val="12"/>
      <color theme="1"/>
      <name val="Arial"/>
      <family val="2"/>
      <charset val="238"/>
    </font>
    <font>
      <b/>
      <i/>
      <vertAlign val="superscript"/>
      <sz val="12"/>
      <color theme="1"/>
      <name val="Arial Narrow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3" fontId="4" fillId="3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left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4" fillId="4" borderId="1" xfId="0" applyNumberFormat="1" applyFont="1" applyFill="1" applyBorder="1" applyAlignment="1">
      <alignment horizontal="center" vertical="center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3" fontId="4" fillId="4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4" fontId="4" fillId="2" borderId="1" xfId="0" applyNumberFormat="1" applyFont="1" applyFill="1" applyBorder="1" applyAlignment="1">
      <alignment horizontal="center" vertical="center" textRotation="90" wrapText="1"/>
    </xf>
    <xf numFmtId="4" fontId="4" fillId="9" borderId="1" xfId="0" applyNumberFormat="1" applyFont="1" applyFill="1" applyBorder="1" applyAlignment="1">
      <alignment horizontal="center" vertical="center" wrapText="1"/>
    </xf>
    <xf numFmtId="4" fontId="2" fillId="1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4" fontId="4" fillId="11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wrapText="1"/>
    </xf>
    <xf numFmtId="4" fontId="4" fillId="7" borderId="1" xfId="0" applyNumberFormat="1" applyFont="1" applyFill="1" applyBorder="1" applyAlignment="1">
      <alignment horizontal="center" vertical="center" textRotation="90" wrapText="1"/>
    </xf>
    <xf numFmtId="2" fontId="4" fillId="11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left" vertical="center" wrapText="1"/>
    </xf>
    <xf numFmtId="164" fontId="3" fillId="0" borderId="0" xfId="0" applyNumberFormat="1" applyFont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4" fillId="6" borderId="1" xfId="0" applyFont="1" applyFill="1" applyBorder="1" applyAlignment="1">
      <alignment horizontal="center" vertical="center" textRotation="90" wrapText="1"/>
    </xf>
    <xf numFmtId="0" fontId="2" fillId="8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textRotation="90"/>
    </xf>
    <xf numFmtId="0" fontId="10" fillId="4" borderId="0" xfId="0" applyFont="1" applyFill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textRotation="90" wrapText="1"/>
    </xf>
    <xf numFmtId="4" fontId="17" fillId="2" borderId="1" xfId="0" applyNumberFormat="1" applyFont="1" applyFill="1" applyBorder="1" applyAlignment="1">
      <alignment horizontal="center" vertical="center" wrapText="1"/>
    </xf>
    <xf numFmtId="4" fontId="17" fillId="2" borderId="1" xfId="0" applyNumberFormat="1" applyFont="1" applyFill="1" applyBorder="1" applyAlignment="1">
      <alignment horizontal="center" vertical="center" textRotation="90" wrapText="1"/>
    </xf>
    <xf numFmtId="4" fontId="17" fillId="10" borderId="1" xfId="0" applyNumberFormat="1" applyFont="1" applyFill="1" applyBorder="1" applyAlignment="1">
      <alignment horizontal="center" vertical="center" textRotation="90" wrapText="1"/>
    </xf>
    <xf numFmtId="4" fontId="17" fillId="9" borderId="1" xfId="0" applyNumberFormat="1" applyFont="1" applyFill="1" applyBorder="1" applyAlignment="1">
      <alignment horizontal="center" vertical="center" textRotation="90" wrapText="1"/>
    </xf>
    <xf numFmtId="4" fontId="17" fillId="11" borderId="1" xfId="0" applyNumberFormat="1" applyFont="1" applyFill="1" applyBorder="1" applyAlignment="1">
      <alignment horizontal="center" vertical="center" textRotation="90" wrapText="1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43295</xdr:colOff>
      <xdr:row>18</xdr:row>
      <xdr:rowOff>11830</xdr:rowOff>
    </xdr:from>
    <xdr:to>
      <xdr:col>45</xdr:col>
      <xdr:colOff>716105</xdr:colOff>
      <xdr:row>31</xdr:row>
      <xdr:rowOff>184839</xdr:rowOff>
    </xdr:to>
    <xdr:pic>
      <xdr:nvPicPr>
        <xdr:cNvPr id="9" name="Obrázok 1" descr="suc_sucastnosti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895" t="16556" r="38353" b="53914"/>
        <a:stretch>
          <a:fillRect/>
        </a:stretch>
      </xdr:blipFill>
      <xdr:spPr bwMode="auto">
        <a:xfrm>
          <a:off x="22834022" y="6653353"/>
          <a:ext cx="6664901" cy="27620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35</xdr:col>
      <xdr:colOff>519544</xdr:colOff>
      <xdr:row>34</xdr:row>
      <xdr:rowOff>302203</xdr:rowOff>
    </xdr:from>
    <xdr:to>
      <xdr:col>46</xdr:col>
      <xdr:colOff>29435</xdr:colOff>
      <xdr:row>54</xdr:row>
      <xdr:rowOff>129886</xdr:rowOff>
    </xdr:to>
    <xdr:pic>
      <xdr:nvPicPr>
        <xdr:cNvPr id="10" name="Obrázok 9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773408" y="10156248"/>
          <a:ext cx="6757550" cy="39320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58"/>
  <sheetViews>
    <sheetView tabSelected="1" topLeftCell="AH1" zoomScale="120" zoomScaleNormal="120" workbookViewId="0">
      <selection activeCell="AR1" sqref="AR1:AW15"/>
    </sheetView>
  </sheetViews>
  <sheetFormatPr defaultColWidth="9.1796875" defaultRowHeight="15.5" x14ac:dyDescent="0.35"/>
  <cols>
    <col min="1" max="1" width="5.7265625" style="10" customWidth="1"/>
    <col min="2" max="2" width="27.54296875" style="10" customWidth="1"/>
    <col min="3" max="5" width="6" style="10" customWidth="1"/>
    <col min="6" max="6" width="9" style="10" customWidth="1"/>
    <col min="7" max="7" width="7" style="10" customWidth="1"/>
    <col min="8" max="8" width="7.7265625" style="10" customWidth="1"/>
    <col min="9" max="9" width="9.1796875" style="10" customWidth="1"/>
    <col min="10" max="10" width="12.1796875" style="10" customWidth="1"/>
    <col min="11" max="11" width="15" style="10" customWidth="1"/>
    <col min="12" max="12" width="8.453125" style="10" customWidth="1"/>
    <col min="13" max="13" width="7.54296875" style="10" customWidth="1"/>
    <col min="14" max="14" width="7.26953125" style="10" customWidth="1"/>
    <col min="15" max="15" width="8.54296875" style="10" customWidth="1"/>
    <col min="16" max="16" width="18.7265625" style="10" customWidth="1"/>
    <col min="17" max="18" width="14" style="10" customWidth="1"/>
    <col min="19" max="20" width="10" style="10" customWidth="1"/>
    <col min="21" max="21" width="9.26953125" style="10" customWidth="1"/>
    <col min="22" max="22" width="8.81640625" style="10" customWidth="1"/>
    <col min="23" max="31" width="8.453125" style="10" customWidth="1"/>
    <col min="32" max="32" width="11" style="10" customWidth="1"/>
    <col min="33" max="35" width="9.1796875" style="10" customWidth="1"/>
    <col min="36" max="36" width="8" style="10" customWidth="1"/>
    <col min="37" max="37" width="7.26953125" style="10" customWidth="1"/>
    <col min="38" max="38" width="7.54296875" style="10" customWidth="1"/>
    <col min="39" max="39" width="11.1796875" style="10" customWidth="1"/>
    <col min="40" max="40" width="7.453125" style="10" customWidth="1"/>
    <col min="41" max="41" width="6.54296875" style="10" customWidth="1"/>
    <col min="42" max="42" width="6.26953125" style="10" customWidth="1"/>
    <col min="43" max="43" width="8.453125" style="10" customWidth="1"/>
    <col min="44" max="44" width="24.81640625" style="10" customWidth="1"/>
    <col min="45" max="45" width="13.453125" style="10" customWidth="1"/>
    <col min="46" max="46" width="14.26953125" style="10" customWidth="1"/>
    <col min="47" max="47" width="19" style="10" customWidth="1"/>
    <col min="48" max="48" width="14.81640625" style="10" customWidth="1"/>
    <col min="49" max="49" width="13" style="10" customWidth="1"/>
    <col min="50" max="50" width="9.1796875" style="10"/>
    <col min="51" max="51" width="15.54296875" style="10" customWidth="1"/>
    <col min="52" max="16384" width="9.1796875" style="10"/>
  </cols>
  <sheetData>
    <row r="1" spans="1:51" x14ac:dyDescent="0.35">
      <c r="A1" s="32">
        <v>1</v>
      </c>
      <c r="B1" s="32">
        <v>2</v>
      </c>
      <c r="C1" s="32">
        <v>3</v>
      </c>
      <c r="D1" s="32">
        <v>4</v>
      </c>
      <c r="E1" s="32">
        <v>5</v>
      </c>
      <c r="F1" s="32">
        <v>6</v>
      </c>
      <c r="G1" s="32">
        <v>7</v>
      </c>
      <c r="H1" s="32">
        <v>8</v>
      </c>
      <c r="I1" s="32">
        <v>9</v>
      </c>
      <c r="J1" s="32">
        <v>10</v>
      </c>
      <c r="K1" s="32">
        <v>11</v>
      </c>
      <c r="L1" s="32">
        <v>12</v>
      </c>
      <c r="M1" s="32">
        <v>13</v>
      </c>
      <c r="N1" s="32"/>
      <c r="O1" s="32">
        <v>14</v>
      </c>
      <c r="P1" s="32">
        <v>15</v>
      </c>
      <c r="Q1" s="32">
        <v>16</v>
      </c>
      <c r="R1" s="32"/>
      <c r="S1" s="32">
        <v>17</v>
      </c>
      <c r="T1" s="32">
        <v>18</v>
      </c>
      <c r="U1" s="32">
        <v>19</v>
      </c>
      <c r="V1" s="32"/>
      <c r="W1" s="32">
        <v>20</v>
      </c>
      <c r="X1" s="32"/>
      <c r="Y1" s="32"/>
      <c r="Z1" s="32"/>
      <c r="AA1" s="32"/>
      <c r="AB1" s="32">
        <v>21</v>
      </c>
      <c r="AC1" s="32"/>
      <c r="AD1" s="32"/>
      <c r="AE1" s="32"/>
      <c r="AF1" s="32">
        <v>22</v>
      </c>
      <c r="AG1" s="32"/>
      <c r="AH1" s="32"/>
      <c r="AI1" s="32"/>
      <c r="AJ1" s="25">
        <v>23</v>
      </c>
      <c r="AK1" s="32">
        <v>24</v>
      </c>
      <c r="AL1" s="32"/>
      <c r="AM1" s="32"/>
      <c r="AN1" s="32">
        <v>25</v>
      </c>
      <c r="AO1" s="32"/>
      <c r="AP1" s="32"/>
      <c r="AQ1" s="32"/>
      <c r="AR1" s="32">
        <v>26</v>
      </c>
      <c r="AS1" s="32"/>
      <c r="AT1" s="25">
        <v>27</v>
      </c>
      <c r="AU1" s="25">
        <v>28</v>
      </c>
      <c r="AV1" s="25">
        <v>29</v>
      </c>
      <c r="AW1" s="25">
        <v>30</v>
      </c>
    </row>
    <row r="2" spans="1:51" x14ac:dyDescent="0.35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40" t="s">
        <v>20</v>
      </c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36" t="s">
        <v>106</v>
      </c>
      <c r="AS2" s="36"/>
      <c r="AT2" s="36"/>
      <c r="AU2" s="36"/>
      <c r="AV2" s="36"/>
      <c r="AW2" s="36"/>
    </row>
    <row r="3" spans="1:51" ht="102.75" customHeight="1" x14ac:dyDescent="0.35">
      <c r="A3" s="34" t="s">
        <v>0</v>
      </c>
      <c r="B3" s="34" t="s">
        <v>7</v>
      </c>
      <c r="C3" s="24" t="s">
        <v>46</v>
      </c>
      <c r="D3" s="24" t="s">
        <v>47</v>
      </c>
      <c r="E3" s="24" t="s">
        <v>48</v>
      </c>
      <c r="F3" s="24" t="s">
        <v>49</v>
      </c>
      <c r="G3" s="24" t="s">
        <v>50</v>
      </c>
      <c r="H3" s="24" t="s">
        <v>6</v>
      </c>
      <c r="I3" s="24" t="s">
        <v>51</v>
      </c>
      <c r="J3" s="24" t="s">
        <v>1</v>
      </c>
      <c r="K3" s="24" t="s">
        <v>52</v>
      </c>
      <c r="L3" s="24" t="s">
        <v>5</v>
      </c>
      <c r="M3" s="34" t="s">
        <v>53</v>
      </c>
      <c r="N3" s="34"/>
      <c r="O3" s="34" t="s">
        <v>62</v>
      </c>
      <c r="P3" s="34" t="s">
        <v>63</v>
      </c>
      <c r="Q3" s="33" t="s">
        <v>27</v>
      </c>
      <c r="R3" s="33"/>
      <c r="S3" s="34" t="s">
        <v>103</v>
      </c>
      <c r="T3" s="34" t="s">
        <v>102</v>
      </c>
      <c r="U3" s="33" t="s">
        <v>21</v>
      </c>
      <c r="V3" s="33"/>
      <c r="W3" s="33" t="s">
        <v>101</v>
      </c>
      <c r="X3" s="33"/>
      <c r="Y3" s="33"/>
      <c r="Z3" s="33"/>
      <c r="AA3" s="33"/>
      <c r="AB3" s="33" t="s">
        <v>92</v>
      </c>
      <c r="AC3" s="33"/>
      <c r="AD3" s="33"/>
      <c r="AE3" s="33"/>
      <c r="AF3" s="33" t="s">
        <v>80</v>
      </c>
      <c r="AG3" s="33"/>
      <c r="AH3" s="33"/>
      <c r="AI3" s="33"/>
      <c r="AJ3" s="35" t="s">
        <v>25</v>
      </c>
      <c r="AK3" s="33" t="s">
        <v>79</v>
      </c>
      <c r="AL3" s="33"/>
      <c r="AM3" s="33"/>
      <c r="AN3" s="33" t="s">
        <v>78</v>
      </c>
      <c r="AO3" s="33"/>
      <c r="AP3" s="33"/>
      <c r="AQ3" s="33"/>
      <c r="AR3" s="33" t="s">
        <v>77</v>
      </c>
      <c r="AS3" s="33"/>
      <c r="AT3" s="24" t="s">
        <v>23</v>
      </c>
      <c r="AU3" s="14" t="s">
        <v>28</v>
      </c>
      <c r="AV3" s="14" t="s">
        <v>75</v>
      </c>
      <c r="AW3" s="14" t="s">
        <v>76</v>
      </c>
      <c r="AX3" s="8"/>
      <c r="AY3" s="30"/>
    </row>
    <row r="4" spans="1:51" ht="157.5" customHeight="1" x14ac:dyDescent="0.35">
      <c r="A4" s="34"/>
      <c r="B4" s="34"/>
      <c r="C4" s="41" t="s">
        <v>18</v>
      </c>
      <c r="D4" s="41" t="s">
        <v>19</v>
      </c>
      <c r="E4" s="41" t="s">
        <v>39</v>
      </c>
      <c r="F4" s="41" t="s">
        <v>40</v>
      </c>
      <c r="G4" s="41" t="s">
        <v>2</v>
      </c>
      <c r="H4" s="42" t="s">
        <v>41</v>
      </c>
      <c r="I4" s="42" t="s">
        <v>42</v>
      </c>
      <c r="J4" s="42" t="s">
        <v>43</v>
      </c>
      <c r="K4" s="42" t="s">
        <v>44</v>
      </c>
      <c r="L4" s="42" t="s">
        <v>45</v>
      </c>
      <c r="M4" s="24" t="s">
        <v>61</v>
      </c>
      <c r="N4" s="24" t="s">
        <v>60</v>
      </c>
      <c r="O4" s="34"/>
      <c r="P4" s="34"/>
      <c r="Q4" s="42" t="s">
        <v>104</v>
      </c>
      <c r="R4" s="42" t="s">
        <v>105</v>
      </c>
      <c r="S4" s="34"/>
      <c r="T4" s="34"/>
      <c r="U4" s="44" t="s">
        <v>99</v>
      </c>
      <c r="V4" s="44" t="s">
        <v>100</v>
      </c>
      <c r="W4" s="44" t="s">
        <v>96</v>
      </c>
      <c r="X4" s="46" t="s">
        <v>97</v>
      </c>
      <c r="Y4" s="47" t="s">
        <v>98</v>
      </c>
      <c r="Z4" s="45" t="s">
        <v>95</v>
      </c>
      <c r="AA4" s="26" t="s">
        <v>26</v>
      </c>
      <c r="AB4" s="44" t="s">
        <v>94</v>
      </c>
      <c r="AC4" s="46" t="s">
        <v>93</v>
      </c>
      <c r="AD4" s="45" t="s">
        <v>91</v>
      </c>
      <c r="AE4" s="26" t="s">
        <v>26</v>
      </c>
      <c r="AF4" s="44" t="s">
        <v>90</v>
      </c>
      <c r="AG4" s="46" t="s">
        <v>89</v>
      </c>
      <c r="AH4" s="45" t="s">
        <v>88</v>
      </c>
      <c r="AI4" s="26" t="s">
        <v>26</v>
      </c>
      <c r="AJ4" s="35"/>
      <c r="AK4" s="19" t="s">
        <v>87</v>
      </c>
      <c r="AL4" s="19" t="s">
        <v>86</v>
      </c>
      <c r="AM4" s="45" t="s">
        <v>85</v>
      </c>
      <c r="AN4" s="19" t="s">
        <v>83</v>
      </c>
      <c r="AO4" s="19" t="s">
        <v>81</v>
      </c>
      <c r="AP4" s="19" t="s">
        <v>82</v>
      </c>
      <c r="AQ4" s="45" t="s">
        <v>84</v>
      </c>
      <c r="AR4" s="33"/>
      <c r="AS4" s="33"/>
      <c r="AT4" s="43" t="s">
        <v>71</v>
      </c>
      <c r="AU4" s="44" t="s">
        <v>72</v>
      </c>
      <c r="AV4" s="44" t="s">
        <v>73</v>
      </c>
      <c r="AW4" s="44" t="s">
        <v>74</v>
      </c>
    </row>
    <row r="5" spans="1:51" ht="18" x14ac:dyDescent="0.35">
      <c r="A5" s="34"/>
      <c r="B5" s="34"/>
      <c r="C5" s="14" t="s">
        <v>54</v>
      </c>
      <c r="D5" s="31" t="s">
        <v>54</v>
      </c>
      <c r="E5" s="31" t="s">
        <v>54</v>
      </c>
      <c r="F5" s="14" t="s">
        <v>55</v>
      </c>
      <c r="G5" s="14" t="s">
        <v>4</v>
      </c>
      <c r="H5" s="14" t="s">
        <v>3</v>
      </c>
      <c r="I5" s="31" t="s">
        <v>55</v>
      </c>
      <c r="J5" s="31" t="s">
        <v>56</v>
      </c>
      <c r="K5" s="31" t="s">
        <v>56</v>
      </c>
      <c r="L5" s="14" t="s">
        <v>57</v>
      </c>
      <c r="M5" s="14" t="s">
        <v>58</v>
      </c>
      <c r="N5" s="14" t="s">
        <v>59</v>
      </c>
      <c r="O5" s="14" t="s">
        <v>64</v>
      </c>
      <c r="P5" s="31" t="s">
        <v>64</v>
      </c>
      <c r="Q5" s="14" t="s">
        <v>65</v>
      </c>
      <c r="R5" s="31" t="s">
        <v>65</v>
      </c>
      <c r="S5" s="14" t="s">
        <v>66</v>
      </c>
      <c r="T5" s="31" t="s">
        <v>66</v>
      </c>
      <c r="U5" s="15" t="s">
        <v>22</v>
      </c>
      <c r="V5" s="15" t="s">
        <v>22</v>
      </c>
      <c r="W5" s="15" t="s">
        <v>67</v>
      </c>
      <c r="X5" s="15" t="s">
        <v>67</v>
      </c>
      <c r="Y5" s="15" t="s">
        <v>67</v>
      </c>
      <c r="Z5" s="15" t="s">
        <v>67</v>
      </c>
      <c r="AA5" s="15" t="s">
        <v>68</v>
      </c>
      <c r="AB5" s="15" t="s">
        <v>67</v>
      </c>
      <c r="AC5" s="15" t="s">
        <v>67</v>
      </c>
      <c r="AD5" s="15" t="s">
        <v>67</v>
      </c>
      <c r="AE5" s="15" t="s">
        <v>68</v>
      </c>
      <c r="AF5" s="15" t="s">
        <v>67</v>
      </c>
      <c r="AG5" s="15" t="s">
        <v>67</v>
      </c>
      <c r="AH5" s="15" t="s">
        <v>67</v>
      </c>
      <c r="AI5" s="15" t="s">
        <v>68</v>
      </c>
      <c r="AJ5" s="15" t="s">
        <v>68</v>
      </c>
      <c r="AK5" s="15" t="s">
        <v>57</v>
      </c>
      <c r="AL5" s="15" t="s">
        <v>68</v>
      </c>
      <c r="AM5" s="15" t="s">
        <v>67</v>
      </c>
      <c r="AN5" s="15" t="s">
        <v>68</v>
      </c>
      <c r="AO5" s="15" t="s">
        <v>68</v>
      </c>
      <c r="AP5" s="15" t="s">
        <v>68</v>
      </c>
      <c r="AQ5" s="15" t="s">
        <v>67</v>
      </c>
      <c r="AR5" s="15" t="s">
        <v>32</v>
      </c>
      <c r="AS5" s="14" t="s">
        <v>69</v>
      </c>
      <c r="AT5" s="14" t="s">
        <v>70</v>
      </c>
      <c r="AU5" s="15" t="s">
        <v>67</v>
      </c>
      <c r="AV5" s="15" t="s">
        <v>67</v>
      </c>
      <c r="AW5" s="15" t="s">
        <v>67</v>
      </c>
      <c r="AX5" s="11"/>
      <c r="AY5" s="11"/>
    </row>
    <row r="6" spans="1:51" ht="20.25" customHeight="1" x14ac:dyDescent="0.35">
      <c r="A6" s="2">
        <v>1</v>
      </c>
      <c r="B6" s="3" t="s">
        <v>9</v>
      </c>
      <c r="C6" s="4">
        <f>40</f>
        <v>40</v>
      </c>
      <c r="D6" s="4">
        <v>15</v>
      </c>
      <c r="E6" s="4">
        <v>3</v>
      </c>
      <c r="F6" s="5">
        <f>C6*D6</f>
        <v>600</v>
      </c>
      <c r="G6" s="6">
        <v>8</v>
      </c>
      <c r="H6" s="7">
        <f>E6*G6</f>
        <v>24</v>
      </c>
      <c r="I6" s="5">
        <f t="shared" ref="I6:I15" si="0">G6*F6</f>
        <v>4800</v>
      </c>
      <c r="J6" s="5">
        <f t="shared" ref="J6:J15" si="1">I6*E6</f>
        <v>14400</v>
      </c>
      <c r="K6" s="5">
        <f>0.8*J6</f>
        <v>11520</v>
      </c>
      <c r="L6" s="1">
        <f>K6/200</f>
        <v>57.6</v>
      </c>
      <c r="M6" s="1">
        <v>40</v>
      </c>
      <c r="N6" s="1">
        <f>I6/M6</f>
        <v>120</v>
      </c>
      <c r="O6" s="4">
        <v>39.299999999999997</v>
      </c>
      <c r="P6" s="5">
        <f>0.25*O6</f>
        <v>9.8249999999999993</v>
      </c>
      <c r="Q6" s="1">
        <f>O6*N6</f>
        <v>4716</v>
      </c>
      <c r="R6" s="1">
        <f>P6*N6</f>
        <v>1179</v>
      </c>
      <c r="S6" s="9">
        <v>1000</v>
      </c>
      <c r="T6" s="9">
        <v>500</v>
      </c>
      <c r="U6" s="5">
        <f>0.4+15 *N6^(-(2/3))</f>
        <v>1.0165530185826177</v>
      </c>
      <c r="V6" s="5">
        <f>0.12+15 *N6^(-(2/3))</f>
        <v>0.73655301858261768</v>
      </c>
      <c r="W6" s="5">
        <f>0.7*N6*U6</f>
        <v>85.390453560939889</v>
      </c>
      <c r="X6" s="20">
        <f>0.7*N6*V6</f>
        <v>61.870453560939886</v>
      </c>
      <c r="Y6" s="23">
        <f>Q6*45/(860*3)</f>
        <v>82.255813953488371</v>
      </c>
      <c r="Z6" s="21">
        <f>(W6+X6+Y6)/3</f>
        <v>76.50557369178938</v>
      </c>
      <c r="AA6" s="5">
        <f>100*(1-X6/W6)</f>
        <v>27.544062619616703</v>
      </c>
      <c r="AB6" s="5">
        <f>1*U6*N6</f>
        <v>121.98636222991412</v>
      </c>
      <c r="AC6" s="20">
        <f>1*V6*N6</f>
        <v>88.386362229914127</v>
      </c>
      <c r="AD6" s="21">
        <f>(AB6+AC6)/2</f>
        <v>105.18636222991412</v>
      </c>
      <c r="AE6" s="5">
        <f>100*(1-AC6/AB6)</f>
        <v>27.544062619616692</v>
      </c>
      <c r="AF6" s="5">
        <f>1.33*U6*N6</f>
        <v>162.24186176578579</v>
      </c>
      <c r="AG6" s="20">
        <f>1.33*V6*N6</f>
        <v>117.5538617657858</v>
      </c>
      <c r="AH6" s="21">
        <f>(AF6+AG6)/2</f>
        <v>139.89786176578579</v>
      </c>
      <c r="AI6" s="5">
        <f>100*(1-AG6/AF6)</f>
        <v>27.544062619616692</v>
      </c>
      <c r="AJ6" s="27">
        <f>100*(1-AB6/AF6)</f>
        <v>24.812030075187973</v>
      </c>
      <c r="AK6" s="1">
        <f>L6</f>
        <v>57.6</v>
      </c>
      <c r="AL6" s="4">
        <v>8</v>
      </c>
      <c r="AM6" s="21">
        <f>AK6*30*AL6/100</f>
        <v>138.24</v>
      </c>
      <c r="AN6" s="5">
        <f>AK6^0.39</f>
        <v>4.8591999324297754</v>
      </c>
      <c r="AO6" s="5">
        <f>AK6^0.415</f>
        <v>5.3774369945489795</v>
      </c>
      <c r="AP6" s="5">
        <f>(AN6+AO6)/2</f>
        <v>5.118318463489377</v>
      </c>
      <c r="AQ6" s="21">
        <f>AK6*30*(AP6/100)</f>
        <v>88.444543049096438</v>
      </c>
      <c r="AR6" s="16"/>
      <c r="AS6" s="16"/>
      <c r="AT6" s="16"/>
      <c r="AU6" s="16"/>
      <c r="AV6" s="16"/>
      <c r="AW6" s="16"/>
    </row>
    <row r="7" spans="1:51" ht="20.25" customHeight="1" x14ac:dyDescent="0.35">
      <c r="A7" s="2">
        <v>2</v>
      </c>
      <c r="B7" s="3" t="s">
        <v>8</v>
      </c>
      <c r="C7" s="4">
        <v>50</v>
      </c>
      <c r="D7" s="4">
        <v>15</v>
      </c>
      <c r="E7" s="4">
        <v>3</v>
      </c>
      <c r="F7" s="5">
        <f t="shared" ref="F7:F15" si="2">C7*D7</f>
        <v>750</v>
      </c>
      <c r="G7" s="6">
        <v>8</v>
      </c>
      <c r="H7" s="7">
        <f t="shared" ref="H7:H15" si="3">E7*G7</f>
        <v>24</v>
      </c>
      <c r="I7" s="5">
        <f t="shared" si="0"/>
        <v>6000</v>
      </c>
      <c r="J7" s="5">
        <f t="shared" si="1"/>
        <v>18000</v>
      </c>
      <c r="K7" s="5">
        <f t="shared" ref="K7:K15" si="4">0.8*J7</f>
        <v>14400</v>
      </c>
      <c r="L7" s="1">
        <f t="shared" ref="L7:L9" si="5">K7/200</f>
        <v>72</v>
      </c>
      <c r="M7" s="1">
        <v>40</v>
      </c>
      <c r="N7" s="1">
        <f t="shared" ref="N7:N15" si="6">I7/M7</f>
        <v>150</v>
      </c>
      <c r="O7" s="4">
        <v>39.299999999999997</v>
      </c>
      <c r="P7" s="5">
        <f t="shared" ref="P7:P15" si="7">0.25*O7</f>
        <v>9.8249999999999993</v>
      </c>
      <c r="Q7" s="1">
        <f t="shared" ref="Q7:Q15" si="8">O7*N7</f>
        <v>5895</v>
      </c>
      <c r="R7" s="1">
        <f t="shared" ref="R7:R15" si="9">P7*N7</f>
        <v>1473.75</v>
      </c>
      <c r="S7" s="9">
        <v>1500</v>
      </c>
      <c r="T7" s="9">
        <v>600</v>
      </c>
      <c r="U7" s="5">
        <f t="shared" ref="U7:U9" si="10">0.4+15 *N7^(-(2/3))</f>
        <v>0.93132928459130571</v>
      </c>
      <c r="V7" s="5">
        <f t="shared" ref="V7:V9" si="11">0.12+15 *N7^(-(2/3))</f>
        <v>0.65132928459130568</v>
      </c>
      <c r="W7" s="5">
        <f t="shared" ref="W7:W9" si="12">0.7*N7*U7</f>
        <v>97.789574882087095</v>
      </c>
      <c r="X7" s="20">
        <f t="shared" ref="X7:X9" si="13">0.7*N7*V7</f>
        <v>68.389574882087089</v>
      </c>
      <c r="Y7" s="23">
        <f t="shared" ref="Y7:Y9" si="14">Q7*45/(860*3)</f>
        <v>102.81976744186046</v>
      </c>
      <c r="Z7" s="21">
        <f t="shared" ref="Z7:Z9" si="15">(W7+X7+Y7)/3</f>
        <v>89.666305735344892</v>
      </c>
      <c r="AA7" s="5">
        <f t="shared" ref="AA7:AA9" si="16">100*(1-X7/W7)</f>
        <v>30.06455446344868</v>
      </c>
      <c r="AB7" s="5">
        <f t="shared" ref="AB7:AB9" si="17">1*U7*N7</f>
        <v>139.69939268869587</v>
      </c>
      <c r="AC7" s="20">
        <f t="shared" ref="AC7:AC9" si="18">1*V7*N7</f>
        <v>97.699392688695852</v>
      </c>
      <c r="AD7" s="21">
        <f t="shared" ref="AD7:AD9" si="19">(AB7+AC7)/2</f>
        <v>118.69939268869587</v>
      </c>
      <c r="AE7" s="5">
        <f t="shared" ref="AE7:AE9" si="20">100*(1-AC7/AB7)</f>
        <v>30.06455446344868</v>
      </c>
      <c r="AF7" s="5">
        <f>1.33*U7*N7</f>
        <v>185.80019227596551</v>
      </c>
      <c r="AG7" s="20">
        <f t="shared" ref="AG7:AG9" si="21">1.33*V7*N7</f>
        <v>129.9401922759655</v>
      </c>
      <c r="AH7" s="21">
        <f t="shared" ref="AH7:AH9" si="22">(AF7+AG7)/2</f>
        <v>157.87019227596551</v>
      </c>
      <c r="AI7" s="5">
        <f t="shared" ref="AI7:AI9" si="23">100*(1-AG7/AF7)</f>
        <v>30.06455446344868</v>
      </c>
      <c r="AJ7" s="27">
        <f t="shared" ref="AJ7:AJ9" si="24">100*(1-AB7/AF7)</f>
        <v>24.812030075187973</v>
      </c>
      <c r="AK7" s="1">
        <f t="shared" ref="AK7:AK9" si="25">L7</f>
        <v>72</v>
      </c>
      <c r="AL7" s="4">
        <v>7.25</v>
      </c>
      <c r="AM7" s="21">
        <f t="shared" ref="AM7:AM9" si="26">AK7*30*AL7/100</f>
        <v>156.6</v>
      </c>
      <c r="AN7" s="5">
        <f t="shared" ref="AN7:AN9" si="27">AK7^0.39</f>
        <v>5.3010228177296597</v>
      </c>
      <c r="AO7" s="5">
        <f t="shared" ref="AO7:AO9" si="28">AK7^0.415</f>
        <v>5.8991981765216934</v>
      </c>
      <c r="AP7" s="5">
        <f t="shared" ref="AP7:AP9" si="29">(AN7+AO7)/2</f>
        <v>5.6001104971256765</v>
      </c>
      <c r="AQ7" s="21">
        <f t="shared" ref="AQ7:AQ9" si="30">AK7*30*(AP7/100)</f>
        <v>120.96238673791461</v>
      </c>
      <c r="AR7" s="16"/>
      <c r="AS7" s="16"/>
      <c r="AT7" s="16"/>
      <c r="AU7" s="16"/>
      <c r="AV7" s="16"/>
      <c r="AW7" s="16"/>
    </row>
    <row r="8" spans="1:51" ht="20.25" customHeight="1" x14ac:dyDescent="0.35">
      <c r="A8" s="2">
        <v>3</v>
      </c>
      <c r="B8" s="3" t="s">
        <v>17</v>
      </c>
      <c r="C8" s="4">
        <v>30</v>
      </c>
      <c r="D8" s="4">
        <v>21</v>
      </c>
      <c r="E8" s="4">
        <v>3</v>
      </c>
      <c r="F8" s="5">
        <f t="shared" si="2"/>
        <v>630</v>
      </c>
      <c r="G8" s="6">
        <v>13</v>
      </c>
      <c r="H8" s="7">
        <f t="shared" si="3"/>
        <v>39</v>
      </c>
      <c r="I8" s="5">
        <f t="shared" si="0"/>
        <v>8190</v>
      </c>
      <c r="J8" s="5">
        <f t="shared" si="1"/>
        <v>24570</v>
      </c>
      <c r="K8" s="5">
        <f t="shared" si="4"/>
        <v>19656</v>
      </c>
      <c r="L8" s="1">
        <f t="shared" si="5"/>
        <v>98.28</v>
      </c>
      <c r="M8" s="1">
        <v>40</v>
      </c>
      <c r="N8" s="1">
        <f t="shared" si="6"/>
        <v>204.75</v>
      </c>
      <c r="O8" s="4">
        <v>39.299999999999997</v>
      </c>
      <c r="P8" s="5">
        <f t="shared" si="7"/>
        <v>9.8249999999999993</v>
      </c>
      <c r="Q8" s="1">
        <f t="shared" si="8"/>
        <v>8046.6749999999993</v>
      </c>
      <c r="R8" s="1">
        <f t="shared" si="9"/>
        <v>2011.6687499999998</v>
      </c>
      <c r="S8" s="9">
        <v>2000</v>
      </c>
      <c r="T8" s="9">
        <v>800</v>
      </c>
      <c r="U8" s="5">
        <f t="shared" si="10"/>
        <v>0.83179272287036898</v>
      </c>
      <c r="V8" s="5">
        <f t="shared" si="11"/>
        <v>0.55179272287036896</v>
      </c>
      <c r="W8" s="5">
        <f t="shared" si="12"/>
        <v>119.21669200539563</v>
      </c>
      <c r="X8" s="20">
        <f t="shared" si="13"/>
        <v>79.085692005395629</v>
      </c>
      <c r="Y8" s="23">
        <f t="shared" si="14"/>
        <v>140.34898255813951</v>
      </c>
      <c r="Z8" s="21">
        <f t="shared" si="15"/>
        <v>112.88378885631026</v>
      </c>
      <c r="AA8" s="5">
        <f t="shared" si="16"/>
        <v>33.662232465050877</v>
      </c>
      <c r="AB8" s="5">
        <f t="shared" si="17"/>
        <v>170.30956000770806</v>
      </c>
      <c r="AC8" s="20">
        <f t="shared" si="18"/>
        <v>112.97956000770805</v>
      </c>
      <c r="AD8" s="21">
        <f t="shared" si="19"/>
        <v>141.64456000770804</v>
      </c>
      <c r="AE8" s="5">
        <f t="shared" si="20"/>
        <v>33.662232465050877</v>
      </c>
      <c r="AF8" s="5">
        <f>1.33*U8*N8</f>
        <v>226.51171481025173</v>
      </c>
      <c r="AG8" s="20">
        <f t="shared" si="21"/>
        <v>150.26281481025171</v>
      </c>
      <c r="AH8" s="21">
        <f t="shared" si="22"/>
        <v>188.38726481025174</v>
      </c>
      <c r="AI8" s="5">
        <f t="shared" si="23"/>
        <v>33.662232465050877</v>
      </c>
      <c r="AJ8" s="27">
        <f t="shared" si="24"/>
        <v>24.812030075187973</v>
      </c>
      <c r="AK8" s="1">
        <f t="shared" si="25"/>
        <v>98.28</v>
      </c>
      <c r="AL8" s="4">
        <v>6.5</v>
      </c>
      <c r="AM8" s="21">
        <f t="shared" si="26"/>
        <v>191.64600000000002</v>
      </c>
      <c r="AN8" s="5">
        <f t="shared" si="27"/>
        <v>5.9849621424494641</v>
      </c>
      <c r="AO8" s="5">
        <f t="shared" si="28"/>
        <v>6.7123259299547824</v>
      </c>
      <c r="AP8" s="5">
        <f t="shared" si="29"/>
        <v>6.3486440362021233</v>
      </c>
      <c r="AQ8" s="21">
        <f t="shared" si="30"/>
        <v>187.18342076338342</v>
      </c>
      <c r="AR8" s="16"/>
      <c r="AS8" s="16"/>
      <c r="AT8" s="16"/>
      <c r="AU8" s="16"/>
      <c r="AV8" s="16"/>
      <c r="AW8" s="16"/>
    </row>
    <row r="9" spans="1:51" ht="20.25" customHeight="1" x14ac:dyDescent="0.35">
      <c r="A9" s="2">
        <v>4</v>
      </c>
      <c r="B9" s="3" t="s">
        <v>10</v>
      </c>
      <c r="C9" s="4">
        <v>90</v>
      </c>
      <c r="D9" s="4">
        <v>12</v>
      </c>
      <c r="E9" s="4">
        <v>3</v>
      </c>
      <c r="F9" s="5">
        <f t="shared" si="2"/>
        <v>1080</v>
      </c>
      <c r="G9" s="6">
        <v>13</v>
      </c>
      <c r="H9" s="7">
        <f t="shared" si="3"/>
        <v>39</v>
      </c>
      <c r="I9" s="5">
        <f t="shared" si="0"/>
        <v>14040</v>
      </c>
      <c r="J9" s="5">
        <f t="shared" si="1"/>
        <v>42120</v>
      </c>
      <c r="K9" s="5">
        <f t="shared" si="4"/>
        <v>33696</v>
      </c>
      <c r="L9" s="1">
        <f t="shared" si="5"/>
        <v>168.48</v>
      </c>
      <c r="M9" s="1">
        <v>40</v>
      </c>
      <c r="N9" s="1">
        <f t="shared" si="6"/>
        <v>351</v>
      </c>
      <c r="O9" s="4">
        <v>39.299999999999997</v>
      </c>
      <c r="P9" s="5">
        <f t="shared" si="7"/>
        <v>9.8249999999999993</v>
      </c>
      <c r="Q9" s="1">
        <f t="shared" si="8"/>
        <v>13794.3</v>
      </c>
      <c r="R9" s="1">
        <f t="shared" si="9"/>
        <v>3448.5749999999998</v>
      </c>
      <c r="S9" s="9">
        <v>3000</v>
      </c>
      <c r="T9" s="9">
        <v>1500</v>
      </c>
      <c r="U9" s="5">
        <f t="shared" si="10"/>
        <v>0.70145316509240496</v>
      </c>
      <c r="V9" s="5">
        <f t="shared" si="11"/>
        <v>0.42145316509240494</v>
      </c>
      <c r="W9" s="5">
        <f t="shared" si="12"/>
        <v>172.34704266320389</v>
      </c>
      <c r="X9" s="20">
        <f t="shared" si="13"/>
        <v>103.55104266320389</v>
      </c>
      <c r="Y9" s="23">
        <f t="shared" si="14"/>
        <v>240.5982558139535</v>
      </c>
      <c r="Z9" s="21">
        <f t="shared" si="15"/>
        <v>172.16544704678711</v>
      </c>
      <c r="AA9" s="5">
        <f t="shared" si="16"/>
        <v>39.91713402036109</v>
      </c>
      <c r="AB9" s="5">
        <f t="shared" si="17"/>
        <v>246.21006094743413</v>
      </c>
      <c r="AC9" s="20">
        <f t="shared" si="18"/>
        <v>147.93006094743413</v>
      </c>
      <c r="AD9" s="21">
        <f t="shared" si="19"/>
        <v>197.07006094743411</v>
      </c>
      <c r="AE9" s="5">
        <f t="shared" si="20"/>
        <v>39.91713402036109</v>
      </c>
      <c r="AF9" s="5">
        <f>1.33*U9*N9</f>
        <v>327.45938106008742</v>
      </c>
      <c r="AG9" s="20">
        <f t="shared" si="21"/>
        <v>196.74698106008739</v>
      </c>
      <c r="AH9" s="21">
        <f t="shared" si="22"/>
        <v>262.10318106008742</v>
      </c>
      <c r="AI9" s="5">
        <f t="shared" si="23"/>
        <v>39.91713402036109</v>
      </c>
      <c r="AJ9" s="27">
        <f t="shared" si="24"/>
        <v>24.812030075187973</v>
      </c>
      <c r="AK9" s="1">
        <f t="shared" si="25"/>
        <v>168.48</v>
      </c>
      <c r="AL9" s="4">
        <v>6.15</v>
      </c>
      <c r="AM9" s="21">
        <f t="shared" si="26"/>
        <v>310.84559999999999</v>
      </c>
      <c r="AN9" s="5">
        <f t="shared" si="27"/>
        <v>7.3850571075917886</v>
      </c>
      <c r="AO9" s="5">
        <f t="shared" si="28"/>
        <v>8.3949394265203718</v>
      </c>
      <c r="AP9" s="5">
        <f t="shared" si="29"/>
        <v>7.8899982670560806</v>
      </c>
      <c r="AQ9" s="21">
        <f t="shared" si="30"/>
        <v>398.79207241008254</v>
      </c>
      <c r="AR9" s="16"/>
      <c r="AS9" s="16"/>
      <c r="AT9" s="16"/>
      <c r="AU9" s="16"/>
      <c r="AV9" s="16"/>
      <c r="AW9" s="16"/>
    </row>
    <row r="10" spans="1:51" ht="20.25" customHeight="1" x14ac:dyDescent="0.35">
      <c r="A10" s="2">
        <v>5</v>
      </c>
      <c r="B10" s="3" t="s">
        <v>11</v>
      </c>
      <c r="C10" s="4">
        <v>50</v>
      </c>
      <c r="D10" s="4">
        <v>20</v>
      </c>
      <c r="E10" s="4">
        <v>3</v>
      </c>
      <c r="F10" s="5">
        <f t="shared" si="2"/>
        <v>1000</v>
      </c>
      <c r="G10" s="6">
        <v>2</v>
      </c>
      <c r="H10" s="7">
        <f t="shared" si="3"/>
        <v>6</v>
      </c>
      <c r="I10" s="5">
        <f t="shared" si="0"/>
        <v>2000</v>
      </c>
      <c r="J10" s="5">
        <f t="shared" si="1"/>
        <v>6000</v>
      </c>
      <c r="K10" s="5">
        <f t="shared" si="4"/>
        <v>4800</v>
      </c>
      <c r="L10" s="1"/>
      <c r="M10" s="1">
        <v>5</v>
      </c>
      <c r="N10" s="1">
        <f t="shared" si="6"/>
        <v>400</v>
      </c>
      <c r="O10" s="4">
        <v>12.3</v>
      </c>
      <c r="P10" s="5">
        <f t="shared" si="7"/>
        <v>3.0750000000000002</v>
      </c>
      <c r="Q10" s="1">
        <f t="shared" si="8"/>
        <v>4920</v>
      </c>
      <c r="R10" s="1">
        <f t="shared" si="9"/>
        <v>1230</v>
      </c>
      <c r="S10" s="9">
        <f t="shared" ref="S10" si="31">0.3*Q10</f>
        <v>1476</v>
      </c>
      <c r="T10" s="9">
        <v>1250</v>
      </c>
      <c r="U10" s="28"/>
      <c r="V10" s="28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29" t="s">
        <v>33</v>
      </c>
      <c r="AS10" s="4">
        <v>0.71</v>
      </c>
      <c r="AT10" s="1">
        <f t="shared" ref="AT10:AT15" si="32">AS10*N10</f>
        <v>284</v>
      </c>
      <c r="AU10" s="5">
        <f>Q10*45/(860*2)</f>
        <v>128.72093023255815</v>
      </c>
      <c r="AV10" s="5">
        <f>0.325*AT10</f>
        <v>92.3</v>
      </c>
      <c r="AW10" s="5">
        <f>0.325*AT10*1.33</f>
        <v>122.759</v>
      </c>
    </row>
    <row r="11" spans="1:51" ht="20.25" customHeight="1" x14ac:dyDescent="0.35">
      <c r="A11" s="2">
        <v>6</v>
      </c>
      <c r="B11" s="3" t="s">
        <v>12</v>
      </c>
      <c r="C11" s="4">
        <v>60</v>
      </c>
      <c r="D11" s="4">
        <v>20</v>
      </c>
      <c r="E11" s="4">
        <v>3</v>
      </c>
      <c r="F11" s="5">
        <f t="shared" si="2"/>
        <v>1200</v>
      </c>
      <c r="G11" s="6">
        <v>10</v>
      </c>
      <c r="H11" s="7">
        <f t="shared" si="3"/>
        <v>30</v>
      </c>
      <c r="I11" s="5">
        <f t="shared" si="0"/>
        <v>12000</v>
      </c>
      <c r="J11" s="5">
        <f t="shared" si="1"/>
        <v>36000</v>
      </c>
      <c r="K11" s="5">
        <f t="shared" si="4"/>
        <v>28800</v>
      </c>
      <c r="L11" s="1"/>
      <c r="M11" s="1">
        <v>20</v>
      </c>
      <c r="N11" s="1">
        <f t="shared" si="6"/>
        <v>600</v>
      </c>
      <c r="O11" s="4">
        <v>7.6</v>
      </c>
      <c r="P11" s="5">
        <f t="shared" si="7"/>
        <v>1.9</v>
      </c>
      <c r="Q11" s="1">
        <f t="shared" si="8"/>
        <v>4560</v>
      </c>
      <c r="R11" s="1">
        <f t="shared" si="9"/>
        <v>1140</v>
      </c>
      <c r="S11" s="9">
        <v>1000</v>
      </c>
      <c r="T11" s="9">
        <v>400</v>
      </c>
      <c r="U11" s="28"/>
      <c r="V11" s="28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29" t="s">
        <v>34</v>
      </c>
      <c r="AS11" s="4">
        <v>0.44</v>
      </c>
      <c r="AT11" s="1">
        <f t="shared" si="32"/>
        <v>264</v>
      </c>
      <c r="AU11" s="5">
        <f>Q11*45/(860*3)</f>
        <v>79.534883720930239</v>
      </c>
      <c r="AV11" s="5">
        <f t="shared" ref="AV11:AV15" si="33">0.325*AT11</f>
        <v>85.8</v>
      </c>
      <c r="AW11" s="5">
        <f t="shared" ref="AW11:AW15" si="34">0.325*AT11*1.33</f>
        <v>114.114</v>
      </c>
    </row>
    <row r="12" spans="1:51" ht="20.25" customHeight="1" x14ac:dyDescent="0.35">
      <c r="A12" s="2">
        <v>7</v>
      </c>
      <c r="B12" s="3" t="s">
        <v>13</v>
      </c>
      <c r="C12" s="4">
        <v>80</v>
      </c>
      <c r="D12" s="4">
        <v>30</v>
      </c>
      <c r="E12" s="4">
        <v>3</v>
      </c>
      <c r="F12" s="5">
        <f t="shared" si="2"/>
        <v>2400</v>
      </c>
      <c r="G12" s="6">
        <v>3</v>
      </c>
      <c r="H12" s="7">
        <f t="shared" si="3"/>
        <v>9</v>
      </c>
      <c r="I12" s="5">
        <f t="shared" si="0"/>
        <v>7200</v>
      </c>
      <c r="J12" s="5">
        <f t="shared" si="1"/>
        <v>21600</v>
      </c>
      <c r="K12" s="5">
        <f t="shared" si="4"/>
        <v>17280</v>
      </c>
      <c r="L12" s="1"/>
      <c r="M12" s="1">
        <v>10</v>
      </c>
      <c r="N12" s="1">
        <f t="shared" si="6"/>
        <v>720</v>
      </c>
      <c r="O12" s="4">
        <v>6.4</v>
      </c>
      <c r="P12" s="5">
        <f t="shared" si="7"/>
        <v>1.6</v>
      </c>
      <c r="Q12" s="1">
        <f t="shared" si="8"/>
        <v>4608</v>
      </c>
      <c r="R12" s="1">
        <f t="shared" si="9"/>
        <v>1152</v>
      </c>
      <c r="S12" s="9">
        <v>1500</v>
      </c>
      <c r="T12" s="9">
        <v>600</v>
      </c>
      <c r="U12" s="28"/>
      <c r="V12" s="28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29" t="s">
        <v>35</v>
      </c>
      <c r="AS12" s="4">
        <v>0.37</v>
      </c>
      <c r="AT12" s="1">
        <f t="shared" si="32"/>
        <v>266.39999999999998</v>
      </c>
      <c r="AU12" s="5">
        <f t="shared" ref="AU12:AU15" si="35">Q12*45/(860*3)</f>
        <v>80.372093023255815</v>
      </c>
      <c r="AV12" s="5">
        <f t="shared" si="33"/>
        <v>86.58</v>
      </c>
      <c r="AW12" s="5">
        <f t="shared" si="34"/>
        <v>115.15140000000001</v>
      </c>
    </row>
    <row r="13" spans="1:51" ht="20.25" customHeight="1" x14ac:dyDescent="0.35">
      <c r="A13" s="2">
        <v>8</v>
      </c>
      <c r="B13" s="3" t="s">
        <v>14</v>
      </c>
      <c r="C13" s="4">
        <v>80</v>
      </c>
      <c r="D13" s="4">
        <v>30</v>
      </c>
      <c r="E13" s="4">
        <v>5</v>
      </c>
      <c r="F13" s="5">
        <f t="shared" si="2"/>
        <v>2400</v>
      </c>
      <c r="G13" s="6">
        <v>5</v>
      </c>
      <c r="H13" s="7">
        <f t="shared" si="3"/>
        <v>25</v>
      </c>
      <c r="I13" s="5">
        <f t="shared" si="0"/>
        <v>12000</v>
      </c>
      <c r="J13" s="5">
        <f t="shared" si="1"/>
        <v>60000</v>
      </c>
      <c r="K13" s="5">
        <f t="shared" si="4"/>
        <v>48000</v>
      </c>
      <c r="L13" s="1"/>
      <c r="M13" s="1">
        <v>100</v>
      </c>
      <c r="N13" s="1">
        <f t="shared" si="6"/>
        <v>120</v>
      </c>
      <c r="O13" s="4">
        <v>3.4</v>
      </c>
      <c r="P13" s="5">
        <f t="shared" si="7"/>
        <v>0.85</v>
      </c>
      <c r="Q13" s="1">
        <f t="shared" si="8"/>
        <v>408</v>
      </c>
      <c r="R13" s="1">
        <f t="shared" si="9"/>
        <v>102</v>
      </c>
      <c r="S13" s="9">
        <v>300</v>
      </c>
      <c r="T13" s="9">
        <v>100</v>
      </c>
      <c r="U13" s="28"/>
      <c r="V13" s="28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29" t="s">
        <v>36</v>
      </c>
      <c r="AS13" s="4">
        <v>0.47</v>
      </c>
      <c r="AT13" s="1">
        <f t="shared" si="32"/>
        <v>56.4</v>
      </c>
      <c r="AU13" s="5">
        <f t="shared" si="35"/>
        <v>7.1162790697674421</v>
      </c>
      <c r="AV13" s="5">
        <f t="shared" si="33"/>
        <v>18.330000000000002</v>
      </c>
      <c r="AW13" s="5">
        <f t="shared" si="34"/>
        <v>24.378900000000005</v>
      </c>
    </row>
    <row r="14" spans="1:51" ht="20.25" customHeight="1" x14ac:dyDescent="0.35">
      <c r="A14" s="2">
        <v>9</v>
      </c>
      <c r="B14" s="3" t="s">
        <v>15</v>
      </c>
      <c r="C14" s="4">
        <v>40</v>
      </c>
      <c r="D14" s="4">
        <v>40</v>
      </c>
      <c r="E14" s="4">
        <v>5</v>
      </c>
      <c r="F14" s="5">
        <f t="shared" si="2"/>
        <v>1600</v>
      </c>
      <c r="G14" s="6">
        <v>1</v>
      </c>
      <c r="H14" s="7">
        <f t="shared" si="3"/>
        <v>5</v>
      </c>
      <c r="I14" s="5">
        <f t="shared" si="0"/>
        <v>1600</v>
      </c>
      <c r="J14" s="5">
        <f t="shared" si="1"/>
        <v>8000</v>
      </c>
      <c r="K14" s="5">
        <f t="shared" si="4"/>
        <v>6400</v>
      </c>
      <c r="L14" s="1"/>
      <c r="M14" s="1">
        <v>20</v>
      </c>
      <c r="N14" s="1">
        <f t="shared" si="6"/>
        <v>80</v>
      </c>
      <c r="O14" s="4">
        <v>9.1999999999999993</v>
      </c>
      <c r="P14" s="5">
        <f t="shared" si="7"/>
        <v>2.2999999999999998</v>
      </c>
      <c r="Q14" s="1">
        <f t="shared" si="8"/>
        <v>736</v>
      </c>
      <c r="R14" s="1">
        <f t="shared" si="9"/>
        <v>184</v>
      </c>
      <c r="S14" s="9">
        <v>500</v>
      </c>
      <c r="T14" s="9">
        <v>200</v>
      </c>
      <c r="U14" s="28"/>
      <c r="V14" s="28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29" t="s">
        <v>37</v>
      </c>
      <c r="AS14" s="4">
        <v>0.53</v>
      </c>
      <c r="AT14" s="1">
        <f t="shared" si="32"/>
        <v>42.400000000000006</v>
      </c>
      <c r="AU14" s="5">
        <f t="shared" si="35"/>
        <v>12.837209302325581</v>
      </c>
      <c r="AV14" s="5">
        <f t="shared" si="33"/>
        <v>13.780000000000003</v>
      </c>
      <c r="AW14" s="5">
        <f t="shared" si="34"/>
        <v>18.327400000000004</v>
      </c>
    </row>
    <row r="15" spans="1:51" ht="20.25" customHeight="1" x14ac:dyDescent="0.35">
      <c r="A15" s="2">
        <v>10</v>
      </c>
      <c r="B15" s="3" t="s">
        <v>16</v>
      </c>
      <c r="C15" s="4">
        <v>80</v>
      </c>
      <c r="D15" s="4">
        <v>20</v>
      </c>
      <c r="E15" s="4">
        <v>3</v>
      </c>
      <c r="F15" s="5">
        <f t="shared" si="2"/>
        <v>1600</v>
      </c>
      <c r="G15" s="6">
        <v>12</v>
      </c>
      <c r="H15" s="7">
        <f t="shared" si="3"/>
        <v>36</v>
      </c>
      <c r="I15" s="5">
        <f t="shared" si="0"/>
        <v>19200</v>
      </c>
      <c r="J15" s="5">
        <f t="shared" si="1"/>
        <v>57600</v>
      </c>
      <c r="K15" s="5">
        <f t="shared" si="4"/>
        <v>46080</v>
      </c>
      <c r="L15" s="1"/>
      <c r="M15" s="1">
        <v>30</v>
      </c>
      <c r="N15" s="1">
        <f t="shared" si="6"/>
        <v>640</v>
      </c>
      <c r="O15" s="4">
        <v>42.4</v>
      </c>
      <c r="P15" s="5">
        <f t="shared" si="7"/>
        <v>10.6</v>
      </c>
      <c r="Q15" s="1">
        <f t="shared" si="8"/>
        <v>27136</v>
      </c>
      <c r="R15" s="1">
        <f t="shared" si="9"/>
        <v>6784</v>
      </c>
      <c r="S15" s="9">
        <v>8000</v>
      </c>
      <c r="T15" s="9">
        <v>3200</v>
      </c>
      <c r="U15" s="28"/>
      <c r="V15" s="28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29" t="s">
        <v>38</v>
      </c>
      <c r="AS15" s="4">
        <v>2.4700000000000002</v>
      </c>
      <c r="AT15" s="1">
        <f t="shared" si="32"/>
        <v>1580.8000000000002</v>
      </c>
      <c r="AU15" s="5">
        <f t="shared" si="35"/>
        <v>473.30232558139534</v>
      </c>
      <c r="AV15" s="5">
        <f t="shared" si="33"/>
        <v>513.7600000000001</v>
      </c>
      <c r="AW15" s="5">
        <f t="shared" si="34"/>
        <v>683.30080000000021</v>
      </c>
    </row>
    <row r="16" spans="1:51" ht="18" x14ac:dyDescent="0.35">
      <c r="AV16" s="17"/>
    </row>
    <row r="17" spans="4:46" ht="25" x14ac:dyDescent="0.35">
      <c r="AK17" s="39" t="s">
        <v>31</v>
      </c>
      <c r="AL17" s="39"/>
      <c r="AM17" s="39"/>
      <c r="AN17" s="39"/>
      <c r="AO17" s="39"/>
      <c r="AP17" s="39"/>
      <c r="AQ17" s="39"/>
      <c r="AR17" s="39"/>
      <c r="AS17" s="39"/>
      <c r="AT17" s="39"/>
    </row>
    <row r="18" spans="4:46" x14ac:dyDescent="0.35">
      <c r="D18" s="12"/>
    </row>
    <row r="19" spans="4:46" ht="15.75" customHeight="1" x14ac:dyDescent="0.35">
      <c r="M19" s="13"/>
      <c r="AG19" s="22"/>
      <c r="AH19" s="22"/>
      <c r="AI19" s="22"/>
      <c r="AJ19" s="38" t="s">
        <v>29</v>
      </c>
    </row>
    <row r="20" spans="4:46" x14ac:dyDescent="0.35">
      <c r="AJ20" s="38"/>
    </row>
    <row r="21" spans="4:46" x14ac:dyDescent="0.35">
      <c r="AJ21" s="38"/>
    </row>
    <row r="22" spans="4:46" x14ac:dyDescent="0.35">
      <c r="AJ22" s="38"/>
    </row>
    <row r="23" spans="4:46" x14ac:dyDescent="0.35">
      <c r="AJ23" s="38"/>
    </row>
    <row r="24" spans="4:46" x14ac:dyDescent="0.35">
      <c r="AJ24" s="38"/>
    </row>
    <row r="25" spans="4:46" x14ac:dyDescent="0.35">
      <c r="AJ25" s="38"/>
    </row>
    <row r="26" spans="4:46" x14ac:dyDescent="0.35">
      <c r="AJ26" s="38"/>
    </row>
    <row r="27" spans="4:46" x14ac:dyDescent="0.35">
      <c r="AJ27" s="38"/>
    </row>
    <row r="28" spans="4:46" x14ac:dyDescent="0.35">
      <c r="AJ28" s="38"/>
    </row>
    <row r="29" spans="4:46" x14ac:dyDescent="0.35">
      <c r="AJ29" s="38"/>
    </row>
    <row r="30" spans="4:46" x14ac:dyDescent="0.35">
      <c r="AJ30" s="38"/>
    </row>
    <row r="31" spans="4:46" x14ac:dyDescent="0.35">
      <c r="AJ31" s="38"/>
    </row>
    <row r="32" spans="4:46" ht="18" x14ac:dyDescent="0.35">
      <c r="AN32" s="18"/>
      <c r="AO32" s="18"/>
      <c r="AP32" s="18"/>
      <c r="AQ32" s="18"/>
    </row>
    <row r="33" spans="37:46" ht="15.75" customHeight="1" x14ac:dyDescent="0.35">
      <c r="AS33" s="37" t="s">
        <v>24</v>
      </c>
      <c r="AT33" s="37"/>
    </row>
    <row r="35" spans="37:46" ht="25" x14ac:dyDescent="0.35">
      <c r="AK35" s="39" t="s">
        <v>30</v>
      </c>
      <c r="AL35" s="39"/>
      <c r="AM35" s="39"/>
      <c r="AN35" s="39"/>
      <c r="AO35" s="39"/>
      <c r="AP35" s="39"/>
      <c r="AQ35" s="39"/>
      <c r="AR35" s="39"/>
      <c r="AS35" s="39"/>
      <c r="AT35" s="39"/>
    </row>
    <row r="58" spans="38:38" x14ac:dyDescent="0.35">
      <c r="AL58" s="10">
        <f>200^0.39</f>
        <v>7.8959010702346397</v>
      </c>
    </row>
  </sheetData>
  <mergeCells count="47">
    <mergeCell ref="AS33:AT33"/>
    <mergeCell ref="AJ19:AJ31"/>
    <mergeCell ref="AK35:AT35"/>
    <mergeCell ref="K1:K2"/>
    <mergeCell ref="L1:L2"/>
    <mergeCell ref="M1:N2"/>
    <mergeCell ref="O1:O2"/>
    <mergeCell ref="P1:P2"/>
    <mergeCell ref="W3:AA3"/>
    <mergeCell ref="AB3:AE3"/>
    <mergeCell ref="AF3:AI3"/>
    <mergeCell ref="AN3:AQ3"/>
    <mergeCell ref="U3:V3"/>
    <mergeCell ref="U2:AQ2"/>
    <mergeCell ref="AK17:AT17"/>
    <mergeCell ref="T1:T2"/>
    <mergeCell ref="U1:V1"/>
    <mergeCell ref="W1:AA1"/>
    <mergeCell ref="AB1:AE1"/>
    <mergeCell ref="AF1:AI1"/>
    <mergeCell ref="AK1:AM1"/>
    <mergeCell ref="T3:T4"/>
    <mergeCell ref="AJ3:AJ4"/>
    <mergeCell ref="AR3:AS4"/>
    <mergeCell ref="AR2:AW2"/>
    <mergeCell ref="AK3:AM3"/>
    <mergeCell ref="S1:S2"/>
    <mergeCell ref="AR1:AS1"/>
    <mergeCell ref="A3:A5"/>
    <mergeCell ref="B3:B5"/>
    <mergeCell ref="M3:N3"/>
    <mergeCell ref="P3:P4"/>
    <mergeCell ref="O3:O4"/>
    <mergeCell ref="A1:A2"/>
    <mergeCell ref="B1:B2"/>
    <mergeCell ref="C1:C2"/>
    <mergeCell ref="D1:D2"/>
    <mergeCell ref="E1:E2"/>
    <mergeCell ref="F1:F2"/>
    <mergeCell ref="G1:G2"/>
    <mergeCell ref="AN1:AQ1"/>
    <mergeCell ref="S3:S4"/>
    <mergeCell ref="H1:H2"/>
    <mergeCell ref="I1:I2"/>
    <mergeCell ref="J1:J2"/>
    <mergeCell ref="Q3:R3"/>
    <mergeCell ref="Q1:R2"/>
  </mergeCells>
  <pageMargins left="0.25" right="0.25" top="0.75" bottom="0.75" header="0.3" footer="0.3"/>
  <pageSetup paperSize="9" scale="2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Výpočet príkonu na TV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kalus</dc:creator>
  <cp:lastModifiedBy>kalus</cp:lastModifiedBy>
  <cp:lastPrinted>2020-06-15T11:08:46Z</cp:lastPrinted>
  <dcterms:created xsi:type="dcterms:W3CDTF">2020-02-22T18:34:22Z</dcterms:created>
  <dcterms:modified xsi:type="dcterms:W3CDTF">2021-08-19T13:54:09Z</dcterms:modified>
</cp:coreProperties>
</file>